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/>
  <mc:AlternateContent xmlns:mc="http://schemas.openxmlformats.org/markup-compatibility/2006">
    <mc:Choice Requires="x15">
      <x15ac:absPath xmlns:x15ac="http://schemas.microsoft.com/office/spreadsheetml/2010/11/ac" url="\\PDC\Documenti\Dati\Servizio Finanziario\OBIETTIVI 2025\"/>
    </mc:Choice>
  </mc:AlternateContent>
  <xr:revisionPtr revIDLastSave="0" documentId="8_{D362965A-8BF2-4DFA-AB6C-82DB60B263FA}" xr6:coauthVersionLast="36" xr6:coauthVersionMax="36" xr10:uidLastSave="{00000000-0000-0000-0000-000000000000}"/>
  <bookViews>
    <workbookView xWindow="765" yWindow="765" windowWidth="17940" windowHeight="11115" firstSheet="3" activeTab="6" xr2:uid="{00000000-000D-0000-FFFF-FFFF00000000}"/>
  </bookViews>
  <sheets>
    <sheet name="programmazione" sheetId="3" state="hidden" r:id="rId1"/>
    <sheet name="pesatura obiettivo" sheetId="4" state="hidden" r:id="rId2"/>
    <sheet name="ATTRIBUZIONE" sheetId="2" state="hidden" r:id="rId3"/>
    <sheet name="Area Amm. - Fin. - Soc." sheetId="1" r:id="rId4"/>
    <sheet name="seg." sheetId="7" state="hidden" r:id="rId5"/>
    <sheet name="Area Tecnico - Manut. - Vigil. " sheetId="5" r:id="rId6"/>
    <sheet name="Segretario Comunale" sheetId="8" r:id="rId7"/>
  </sheets>
  <definedNames>
    <definedName name="_xlnm.Print_Area" localSheetId="3">'Area Amm. - Fin. - Soc.'!$A$1:$S$108</definedName>
    <definedName name="_xlnm.Print_Area" localSheetId="5">'Area Tecnico - Manut. - Vigil. '!$A$1:$S$111</definedName>
    <definedName name="_xlnm.Print_Area" localSheetId="2">ATTRIBUZIONE!$A$1:$D$73</definedName>
    <definedName name="_xlnm.Print_Area" localSheetId="1">'pesatura obiettivo'!$A$1:$AA$71</definedName>
    <definedName name="_xlnm.Print_Area" localSheetId="0">programmazione!$A$1:$S$71</definedName>
    <definedName name="_xlnm.Print_Area" localSheetId="6">'Segretario Comunale'!$A$1:$L$72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50" i="5" l="1"/>
  <c r="H51" i="5"/>
  <c r="H52" i="5"/>
  <c r="H53" i="5"/>
  <c r="H54" i="5"/>
  <c r="H55" i="5"/>
  <c r="H56" i="5"/>
  <c r="H57" i="5"/>
  <c r="H58" i="5"/>
  <c r="H59" i="5"/>
  <c r="H60" i="5"/>
  <c r="H51" i="1"/>
  <c r="H52" i="1"/>
  <c r="H53" i="1"/>
  <c r="H54" i="1"/>
  <c r="H55" i="1"/>
  <c r="H56" i="1"/>
  <c r="H57" i="1"/>
  <c r="H58" i="1"/>
  <c r="T58" i="1" l="1"/>
  <c r="U58" i="1"/>
  <c r="V58" i="1"/>
  <c r="W58" i="1"/>
  <c r="X58" i="1"/>
  <c r="Y58" i="1"/>
  <c r="H69" i="8" l="1"/>
  <c r="H68" i="8"/>
  <c r="H67" i="8"/>
  <c r="H70" i="8" s="1"/>
  <c r="D62" i="8"/>
  <c r="E62" i="8" s="1"/>
  <c r="R61" i="8"/>
  <c r="Q61" i="8"/>
  <c r="P61" i="8"/>
  <c r="O61" i="8"/>
  <c r="N61" i="8"/>
  <c r="S61" i="8" s="1"/>
  <c r="R60" i="8"/>
  <c r="Q60" i="8"/>
  <c r="P60" i="8"/>
  <c r="O60" i="8"/>
  <c r="N60" i="8"/>
  <c r="S60" i="8" s="1"/>
  <c r="R59" i="8"/>
  <c r="Q59" i="8"/>
  <c r="P59" i="8"/>
  <c r="O59" i="8"/>
  <c r="N59" i="8"/>
  <c r="R58" i="8"/>
  <c r="Q58" i="8"/>
  <c r="P58" i="8"/>
  <c r="O58" i="8"/>
  <c r="N58" i="8"/>
  <c r="S58" i="8" s="1"/>
  <c r="R57" i="8"/>
  <c r="Q57" i="8"/>
  <c r="P57" i="8"/>
  <c r="O57" i="8"/>
  <c r="N57" i="8"/>
  <c r="D49" i="8"/>
  <c r="E49" i="8" s="1"/>
  <c r="R48" i="8"/>
  <c r="Q48" i="8"/>
  <c r="P48" i="8"/>
  <c r="O48" i="8"/>
  <c r="N48" i="8"/>
  <c r="M48" i="8"/>
  <c r="R47" i="8"/>
  <c r="Q47" i="8"/>
  <c r="P47" i="8"/>
  <c r="O47" i="8"/>
  <c r="N47" i="8"/>
  <c r="M47" i="8"/>
  <c r="S46" i="8"/>
  <c r="R46" i="8"/>
  <c r="Q46" i="8"/>
  <c r="P46" i="8"/>
  <c r="O46" i="8"/>
  <c r="N46" i="8"/>
  <c r="M46" i="8"/>
  <c r="R45" i="8"/>
  <c r="Q45" i="8"/>
  <c r="P45" i="8"/>
  <c r="O45" i="8"/>
  <c r="N45" i="8"/>
  <c r="M45" i="8"/>
  <c r="R44" i="8"/>
  <c r="Q44" i="8"/>
  <c r="P44" i="8"/>
  <c r="O44" i="8"/>
  <c r="N44" i="8"/>
  <c r="M44" i="8"/>
  <c r="R43" i="8"/>
  <c r="Q43" i="8"/>
  <c r="P43" i="8"/>
  <c r="O43" i="8"/>
  <c r="N43" i="8"/>
  <c r="M43" i="8"/>
  <c r="S43" i="8" s="1"/>
  <c r="R42" i="8"/>
  <c r="Q42" i="8"/>
  <c r="P42" i="8"/>
  <c r="O42" i="8"/>
  <c r="N42" i="8"/>
  <c r="M42" i="8"/>
  <c r="R41" i="8"/>
  <c r="Q41" i="8"/>
  <c r="P41" i="8"/>
  <c r="O41" i="8"/>
  <c r="N41" i="8"/>
  <c r="M41" i="8"/>
  <c r="R40" i="8"/>
  <c r="Q40" i="8"/>
  <c r="P40" i="8"/>
  <c r="O40" i="8"/>
  <c r="N40" i="8"/>
  <c r="M40" i="8"/>
  <c r="R39" i="8"/>
  <c r="Q39" i="8"/>
  <c r="P39" i="8"/>
  <c r="O39" i="8"/>
  <c r="N39" i="8"/>
  <c r="M39" i="8"/>
  <c r="S39" i="8" s="1"/>
  <c r="R38" i="8"/>
  <c r="Q38" i="8"/>
  <c r="S38" i="8" s="1"/>
  <c r="P38" i="8"/>
  <c r="O38" i="8"/>
  <c r="N38" i="8"/>
  <c r="M38" i="8"/>
  <c r="R37" i="8"/>
  <c r="Q37" i="8"/>
  <c r="P37" i="8"/>
  <c r="O37" i="8"/>
  <c r="N37" i="8"/>
  <c r="M37" i="8"/>
  <c r="R36" i="8"/>
  <c r="Q36" i="8"/>
  <c r="P36" i="8"/>
  <c r="O36" i="8"/>
  <c r="N36" i="8"/>
  <c r="M36" i="8"/>
  <c r="R35" i="8"/>
  <c r="Q35" i="8"/>
  <c r="P35" i="8"/>
  <c r="O35" i="8"/>
  <c r="N35" i="8"/>
  <c r="M35" i="8"/>
  <c r="R34" i="8"/>
  <c r="Q34" i="8"/>
  <c r="P34" i="8"/>
  <c r="O34" i="8"/>
  <c r="N34" i="8"/>
  <c r="M34" i="8"/>
  <c r="R33" i="8"/>
  <c r="Q33" i="8"/>
  <c r="P33" i="8"/>
  <c r="O33" i="8"/>
  <c r="N33" i="8"/>
  <c r="M33" i="8"/>
  <c r="R32" i="8"/>
  <c r="Q32" i="8"/>
  <c r="P32" i="8"/>
  <c r="O32" i="8"/>
  <c r="N32" i="8"/>
  <c r="M32" i="8"/>
  <c r="R25" i="8"/>
  <c r="Q25" i="8"/>
  <c r="P25" i="8"/>
  <c r="O25" i="8"/>
  <c r="N25" i="8"/>
  <c r="M25" i="8"/>
  <c r="R24" i="8"/>
  <c r="Q24" i="8"/>
  <c r="P24" i="8"/>
  <c r="O24" i="8"/>
  <c r="N24" i="8"/>
  <c r="M24" i="8"/>
  <c r="D23" i="8"/>
  <c r="E23" i="8" s="1"/>
  <c r="R22" i="8"/>
  <c r="Q22" i="8"/>
  <c r="P22" i="8"/>
  <c r="O22" i="8"/>
  <c r="N22" i="8"/>
  <c r="M22" i="8"/>
  <c r="R21" i="8"/>
  <c r="Q21" i="8"/>
  <c r="P21" i="8"/>
  <c r="O21" i="8"/>
  <c r="N21" i="8"/>
  <c r="M21" i="8"/>
  <c r="R20" i="8"/>
  <c r="Q20" i="8"/>
  <c r="P20" i="8"/>
  <c r="O20" i="8"/>
  <c r="N20" i="8"/>
  <c r="M20" i="8"/>
  <c r="R19" i="8"/>
  <c r="Q19" i="8"/>
  <c r="P19" i="8"/>
  <c r="O19" i="8"/>
  <c r="N19" i="8"/>
  <c r="M19" i="8"/>
  <c r="R18" i="8"/>
  <c r="Q18" i="8"/>
  <c r="P18" i="8"/>
  <c r="O18" i="8"/>
  <c r="N18" i="8"/>
  <c r="M18" i="8"/>
  <c r="R17" i="8"/>
  <c r="Q17" i="8"/>
  <c r="P17" i="8"/>
  <c r="O17" i="8"/>
  <c r="N17" i="8"/>
  <c r="M17" i="8"/>
  <c r="R16" i="8"/>
  <c r="Q16" i="8"/>
  <c r="P16" i="8"/>
  <c r="O16" i="8"/>
  <c r="N16" i="8"/>
  <c r="M16" i="8"/>
  <c r="R15" i="8"/>
  <c r="Q15" i="8"/>
  <c r="P15" i="8"/>
  <c r="O15" i="8"/>
  <c r="N15" i="8"/>
  <c r="M15" i="8"/>
  <c r="R14" i="8"/>
  <c r="Q14" i="8"/>
  <c r="P14" i="8"/>
  <c r="O14" i="8"/>
  <c r="N14" i="8"/>
  <c r="M14" i="8"/>
  <c r="R13" i="8"/>
  <c r="Q13" i="8"/>
  <c r="P13" i="8"/>
  <c r="O13" i="8"/>
  <c r="N13" i="8"/>
  <c r="M13" i="8"/>
  <c r="R12" i="8"/>
  <c r="Q12" i="8"/>
  <c r="P12" i="8"/>
  <c r="O12" i="8"/>
  <c r="N12" i="8"/>
  <c r="M12" i="8"/>
  <c r="R11" i="8"/>
  <c r="Q11" i="8"/>
  <c r="P11" i="8"/>
  <c r="O11" i="8"/>
  <c r="N11" i="8"/>
  <c r="M11" i="8"/>
  <c r="R10" i="8"/>
  <c r="Q10" i="8"/>
  <c r="P10" i="8"/>
  <c r="O10" i="8"/>
  <c r="N10" i="8"/>
  <c r="M10" i="8"/>
  <c r="S15" i="8" l="1"/>
  <c r="S33" i="8"/>
  <c r="S41" i="8"/>
  <c r="S32" i="8"/>
  <c r="S40" i="8"/>
  <c r="S57" i="8"/>
  <c r="S62" i="8" s="1"/>
  <c r="S44" i="8"/>
  <c r="S48" i="8"/>
  <c r="S59" i="8"/>
  <c r="S42" i="8"/>
  <c r="S45" i="8"/>
  <c r="S47" i="8"/>
  <c r="S49" i="8"/>
  <c r="S34" i="8"/>
  <c r="S36" i="8"/>
  <c r="S35" i="8"/>
  <c r="S37" i="8"/>
  <c r="S20" i="8"/>
  <c r="S12" i="8"/>
  <c r="S14" i="8"/>
  <c r="S22" i="8"/>
  <c r="S13" i="8"/>
  <c r="S10" i="8"/>
  <c r="S16" i="8"/>
  <c r="S18" i="8"/>
  <c r="S11" i="8"/>
  <c r="S17" i="8"/>
  <c r="S21" i="8"/>
  <c r="S19" i="8"/>
  <c r="D64" i="8"/>
  <c r="D63" i="8"/>
  <c r="D69" i="8" s="1"/>
  <c r="L69" i="8" s="1"/>
  <c r="S50" i="8" l="1"/>
  <c r="S24" i="8"/>
  <c r="D24" i="8" s="1"/>
  <c r="D67" i="8" s="1"/>
  <c r="D50" i="8"/>
  <c r="D68" i="8" s="1"/>
  <c r="L68" i="8" s="1"/>
  <c r="D51" i="8"/>
  <c r="D25" i="8" l="1"/>
  <c r="L67" i="8"/>
  <c r="D70" i="8"/>
  <c r="L70" i="8" s="1"/>
  <c r="O108" i="5" l="1"/>
  <c r="K108" i="5"/>
  <c r="O107" i="5"/>
  <c r="K107" i="5"/>
  <c r="O106" i="5"/>
  <c r="K103" i="5"/>
  <c r="L103" i="5" s="1"/>
  <c r="Y102" i="5"/>
  <c r="X102" i="5"/>
  <c r="W102" i="5"/>
  <c r="V102" i="5"/>
  <c r="U102" i="5"/>
  <c r="Y101" i="5"/>
  <c r="X101" i="5"/>
  <c r="W101" i="5"/>
  <c r="V101" i="5"/>
  <c r="U101" i="5"/>
  <c r="Y100" i="5"/>
  <c r="X100" i="5"/>
  <c r="W100" i="5"/>
  <c r="V100" i="5"/>
  <c r="U100" i="5"/>
  <c r="Y99" i="5"/>
  <c r="X99" i="5"/>
  <c r="W99" i="5"/>
  <c r="V99" i="5"/>
  <c r="U99" i="5"/>
  <c r="Y98" i="5"/>
  <c r="X98" i="5"/>
  <c r="W98" i="5"/>
  <c r="V98" i="5"/>
  <c r="U98" i="5"/>
  <c r="Y97" i="5"/>
  <c r="X97" i="5"/>
  <c r="W97" i="5"/>
  <c r="V97" i="5"/>
  <c r="U97" i="5"/>
  <c r="Y96" i="5"/>
  <c r="X96" i="5"/>
  <c r="W96" i="5"/>
  <c r="V96" i="5"/>
  <c r="U96" i="5"/>
  <c r="Y95" i="5"/>
  <c r="X95" i="5"/>
  <c r="W95" i="5"/>
  <c r="V95" i="5"/>
  <c r="U95" i="5"/>
  <c r="Y94" i="5"/>
  <c r="X94" i="5"/>
  <c r="W94" i="5"/>
  <c r="V94" i="5"/>
  <c r="U94" i="5"/>
  <c r="Y93" i="5"/>
  <c r="X93" i="5"/>
  <c r="W93" i="5"/>
  <c r="V93" i="5"/>
  <c r="U93" i="5"/>
  <c r="K87" i="5"/>
  <c r="Y85" i="5"/>
  <c r="X85" i="5"/>
  <c r="W85" i="5"/>
  <c r="V85" i="5"/>
  <c r="U85" i="5"/>
  <c r="T85" i="5"/>
  <c r="H85" i="5"/>
  <c r="Y84" i="5"/>
  <c r="X84" i="5"/>
  <c r="W84" i="5"/>
  <c r="V84" i="5"/>
  <c r="U84" i="5"/>
  <c r="T84" i="5"/>
  <c r="H84" i="5"/>
  <c r="Y83" i="5"/>
  <c r="X83" i="5"/>
  <c r="W83" i="5"/>
  <c r="V83" i="5"/>
  <c r="U83" i="5"/>
  <c r="T83" i="5"/>
  <c r="H83" i="5"/>
  <c r="Y82" i="5"/>
  <c r="X82" i="5"/>
  <c r="W82" i="5"/>
  <c r="V82" i="5"/>
  <c r="U82" i="5"/>
  <c r="T82" i="5"/>
  <c r="H82" i="5"/>
  <c r="Y81" i="5"/>
  <c r="X81" i="5"/>
  <c r="W81" i="5"/>
  <c r="V81" i="5"/>
  <c r="U81" i="5"/>
  <c r="T81" i="5"/>
  <c r="H81" i="5"/>
  <c r="Y80" i="5"/>
  <c r="X80" i="5"/>
  <c r="W80" i="5"/>
  <c r="V80" i="5"/>
  <c r="U80" i="5"/>
  <c r="T80" i="5"/>
  <c r="H80" i="5"/>
  <c r="Y79" i="5"/>
  <c r="X79" i="5"/>
  <c r="W79" i="5"/>
  <c r="V79" i="5"/>
  <c r="U79" i="5"/>
  <c r="T79" i="5"/>
  <c r="H79" i="5"/>
  <c r="Y78" i="5"/>
  <c r="X78" i="5"/>
  <c r="W78" i="5"/>
  <c r="V78" i="5"/>
  <c r="U78" i="5"/>
  <c r="T78" i="5"/>
  <c r="H78" i="5"/>
  <c r="Y77" i="5"/>
  <c r="X77" i="5"/>
  <c r="W77" i="5"/>
  <c r="V77" i="5"/>
  <c r="U77" i="5"/>
  <c r="T77" i="5"/>
  <c r="H77" i="5"/>
  <c r="Y76" i="5"/>
  <c r="X76" i="5"/>
  <c r="W76" i="5"/>
  <c r="V76" i="5"/>
  <c r="U76" i="5"/>
  <c r="T76" i="5"/>
  <c r="H76" i="5"/>
  <c r="Y75" i="5"/>
  <c r="X75" i="5"/>
  <c r="W75" i="5"/>
  <c r="V75" i="5"/>
  <c r="U75" i="5"/>
  <c r="T75" i="5"/>
  <c r="H75" i="5"/>
  <c r="Y74" i="5"/>
  <c r="X74" i="5"/>
  <c r="W74" i="5"/>
  <c r="V74" i="5"/>
  <c r="U74" i="5"/>
  <c r="T74" i="5"/>
  <c r="H74" i="5"/>
  <c r="Y73" i="5"/>
  <c r="X73" i="5"/>
  <c r="W73" i="5"/>
  <c r="V73" i="5"/>
  <c r="U73" i="5"/>
  <c r="T73" i="5"/>
  <c r="H73" i="5"/>
  <c r="Y72" i="5"/>
  <c r="X72" i="5"/>
  <c r="W72" i="5"/>
  <c r="V72" i="5"/>
  <c r="U72" i="5"/>
  <c r="T72" i="5"/>
  <c r="H72" i="5"/>
  <c r="Y71" i="5"/>
  <c r="X71" i="5"/>
  <c r="W71" i="5"/>
  <c r="V71" i="5"/>
  <c r="U71" i="5"/>
  <c r="T71" i="5"/>
  <c r="H71" i="5"/>
  <c r="Y70" i="5"/>
  <c r="X70" i="5"/>
  <c r="W70" i="5"/>
  <c r="V70" i="5"/>
  <c r="U70" i="5"/>
  <c r="T70" i="5"/>
  <c r="H70" i="5"/>
  <c r="Y69" i="5"/>
  <c r="X69" i="5"/>
  <c r="W69" i="5"/>
  <c r="V69" i="5"/>
  <c r="U69" i="5"/>
  <c r="T69" i="5"/>
  <c r="H69" i="5"/>
  <c r="Y68" i="5"/>
  <c r="X68" i="5"/>
  <c r="W68" i="5"/>
  <c r="V68" i="5"/>
  <c r="U68" i="5"/>
  <c r="T68" i="5"/>
  <c r="H68" i="5"/>
  <c r="Y67" i="5"/>
  <c r="X67" i="5"/>
  <c r="W67" i="5"/>
  <c r="V67" i="5"/>
  <c r="U67" i="5"/>
  <c r="T67" i="5"/>
  <c r="H67" i="5"/>
  <c r="Y66" i="5"/>
  <c r="X66" i="5"/>
  <c r="W66" i="5"/>
  <c r="V66" i="5"/>
  <c r="U66" i="5"/>
  <c r="T66" i="5"/>
  <c r="H66" i="5"/>
  <c r="Y65" i="5"/>
  <c r="X65" i="5"/>
  <c r="W65" i="5"/>
  <c r="V65" i="5"/>
  <c r="U65" i="5"/>
  <c r="T65" i="5"/>
  <c r="H65" i="5"/>
  <c r="Y64" i="5"/>
  <c r="X64" i="5"/>
  <c r="W64" i="5"/>
  <c r="V64" i="5"/>
  <c r="U64" i="5"/>
  <c r="T64" i="5"/>
  <c r="H64" i="5"/>
  <c r="Y63" i="5"/>
  <c r="X63" i="5"/>
  <c r="W63" i="5"/>
  <c r="V63" i="5"/>
  <c r="U63" i="5"/>
  <c r="T63" i="5"/>
  <c r="H63" i="5"/>
  <c r="Y62" i="5"/>
  <c r="X62" i="5"/>
  <c r="W62" i="5"/>
  <c r="V62" i="5"/>
  <c r="U62" i="5"/>
  <c r="T62" i="5"/>
  <c r="H62" i="5"/>
  <c r="Y61" i="5"/>
  <c r="X61" i="5"/>
  <c r="W61" i="5"/>
  <c r="V61" i="5"/>
  <c r="U61" i="5"/>
  <c r="T61" i="5"/>
  <c r="H61" i="5"/>
  <c r="Y60" i="5"/>
  <c r="X60" i="5"/>
  <c r="W60" i="5"/>
  <c r="V60" i="5"/>
  <c r="U60" i="5"/>
  <c r="T60" i="5"/>
  <c r="Y49" i="5"/>
  <c r="X49" i="5"/>
  <c r="W49" i="5"/>
  <c r="V49" i="5"/>
  <c r="U49" i="5"/>
  <c r="T49" i="5"/>
  <c r="H49" i="5"/>
  <c r="Y42" i="5"/>
  <c r="X42" i="5"/>
  <c r="W42" i="5"/>
  <c r="V42" i="5"/>
  <c r="U42" i="5"/>
  <c r="T42" i="5"/>
  <c r="Y40" i="5"/>
  <c r="X40" i="5"/>
  <c r="W40" i="5"/>
  <c r="V40" i="5"/>
  <c r="U40" i="5"/>
  <c r="T40" i="5"/>
  <c r="H40" i="5"/>
  <c r="Y39" i="5"/>
  <c r="X39" i="5"/>
  <c r="W39" i="5"/>
  <c r="V39" i="5"/>
  <c r="U39" i="5"/>
  <c r="T39" i="5"/>
  <c r="H39" i="5"/>
  <c r="Y38" i="5"/>
  <c r="X38" i="5"/>
  <c r="W38" i="5"/>
  <c r="V38" i="5"/>
  <c r="U38" i="5"/>
  <c r="T38" i="5"/>
  <c r="H38" i="5"/>
  <c r="Y37" i="5"/>
  <c r="X37" i="5"/>
  <c r="W37" i="5"/>
  <c r="V37" i="5"/>
  <c r="U37" i="5"/>
  <c r="T37" i="5"/>
  <c r="H37" i="5"/>
  <c r="Y36" i="5"/>
  <c r="X36" i="5"/>
  <c r="W36" i="5"/>
  <c r="V36" i="5"/>
  <c r="U36" i="5"/>
  <c r="T36" i="5"/>
  <c r="H36" i="5"/>
  <c r="Y35" i="5"/>
  <c r="X35" i="5"/>
  <c r="W35" i="5"/>
  <c r="V35" i="5"/>
  <c r="U35" i="5"/>
  <c r="T35" i="5"/>
  <c r="H35" i="5"/>
  <c r="Y34" i="5"/>
  <c r="X34" i="5"/>
  <c r="W34" i="5"/>
  <c r="V34" i="5"/>
  <c r="U34" i="5"/>
  <c r="T34" i="5"/>
  <c r="H34" i="5"/>
  <c r="Y33" i="5"/>
  <c r="X33" i="5"/>
  <c r="W33" i="5"/>
  <c r="V33" i="5"/>
  <c r="U33" i="5"/>
  <c r="T33" i="5"/>
  <c r="H33" i="5"/>
  <c r="Y32" i="5"/>
  <c r="X32" i="5"/>
  <c r="W32" i="5"/>
  <c r="V32" i="5"/>
  <c r="U32" i="5"/>
  <c r="T32" i="5"/>
  <c r="H32" i="5"/>
  <c r="Y31" i="5"/>
  <c r="X31" i="5"/>
  <c r="W31" i="5"/>
  <c r="V31" i="5"/>
  <c r="U31" i="5"/>
  <c r="T31" i="5"/>
  <c r="H31" i="5"/>
  <c r="Y30" i="5"/>
  <c r="X30" i="5"/>
  <c r="W30" i="5"/>
  <c r="V30" i="5"/>
  <c r="U30" i="5"/>
  <c r="T30" i="5"/>
  <c r="H30" i="5"/>
  <c r="Y29" i="5"/>
  <c r="X29" i="5"/>
  <c r="W29" i="5"/>
  <c r="V29" i="5"/>
  <c r="U29" i="5"/>
  <c r="T29" i="5"/>
  <c r="H29" i="5"/>
  <c r="Y28" i="5"/>
  <c r="X28" i="5"/>
  <c r="W28" i="5"/>
  <c r="V28" i="5"/>
  <c r="U28" i="5"/>
  <c r="T28" i="5"/>
  <c r="H28" i="5"/>
  <c r="Y27" i="5"/>
  <c r="X27" i="5"/>
  <c r="W27" i="5"/>
  <c r="V27" i="5"/>
  <c r="U27" i="5"/>
  <c r="T27" i="5"/>
  <c r="H27" i="5"/>
  <c r="Y26" i="5"/>
  <c r="X26" i="5"/>
  <c r="W26" i="5"/>
  <c r="V26" i="5"/>
  <c r="U26" i="5"/>
  <c r="T26" i="5"/>
  <c r="H26" i="5"/>
  <c r="Y25" i="5"/>
  <c r="X25" i="5"/>
  <c r="W25" i="5"/>
  <c r="V25" i="5"/>
  <c r="U25" i="5"/>
  <c r="T25" i="5"/>
  <c r="H25" i="5"/>
  <c r="Y24" i="5"/>
  <c r="X24" i="5"/>
  <c r="W24" i="5"/>
  <c r="V24" i="5"/>
  <c r="U24" i="5"/>
  <c r="T24" i="5"/>
  <c r="H24" i="5"/>
  <c r="H23" i="5"/>
  <c r="H22" i="5"/>
  <c r="H21" i="5"/>
  <c r="Y20" i="5"/>
  <c r="X20" i="5"/>
  <c r="W20" i="5"/>
  <c r="V20" i="5"/>
  <c r="U20" i="5"/>
  <c r="T20" i="5"/>
  <c r="H20" i="5"/>
  <c r="Y19" i="5"/>
  <c r="X19" i="5"/>
  <c r="W19" i="5"/>
  <c r="V19" i="5"/>
  <c r="U19" i="5"/>
  <c r="T19" i="5"/>
  <c r="H19" i="5"/>
  <c r="Y18" i="5"/>
  <c r="X18" i="5"/>
  <c r="W18" i="5"/>
  <c r="V18" i="5"/>
  <c r="U18" i="5"/>
  <c r="T18" i="5"/>
  <c r="H18" i="5"/>
  <c r="Y17" i="5"/>
  <c r="X17" i="5"/>
  <c r="W17" i="5"/>
  <c r="V17" i="5"/>
  <c r="U17" i="5"/>
  <c r="T17" i="5"/>
  <c r="H17" i="5"/>
  <c r="Y16" i="5"/>
  <c r="X16" i="5"/>
  <c r="W16" i="5"/>
  <c r="V16" i="5"/>
  <c r="U16" i="5"/>
  <c r="T16" i="5"/>
  <c r="H16" i="5"/>
  <c r="Y15" i="5"/>
  <c r="X15" i="5"/>
  <c r="W15" i="5"/>
  <c r="V15" i="5"/>
  <c r="U15" i="5"/>
  <c r="T15" i="5"/>
  <c r="H15" i="5"/>
  <c r="Y14" i="5"/>
  <c r="X14" i="5"/>
  <c r="W14" i="5"/>
  <c r="V14" i="5"/>
  <c r="U14" i="5"/>
  <c r="T14" i="5"/>
  <c r="H14" i="5"/>
  <c r="Y13" i="5"/>
  <c r="X13" i="5"/>
  <c r="W13" i="5"/>
  <c r="V13" i="5"/>
  <c r="U13" i="5"/>
  <c r="T13" i="5"/>
  <c r="H13" i="5"/>
  <c r="Y12" i="5"/>
  <c r="X12" i="5"/>
  <c r="W12" i="5"/>
  <c r="V12" i="5"/>
  <c r="U12" i="5"/>
  <c r="T12" i="5"/>
  <c r="H12" i="5"/>
  <c r="Y11" i="5"/>
  <c r="X11" i="5"/>
  <c r="W11" i="5"/>
  <c r="V11" i="5"/>
  <c r="U11" i="5"/>
  <c r="T11" i="5"/>
  <c r="H11" i="5"/>
  <c r="H23" i="1"/>
  <c r="H22" i="1"/>
  <c r="H21" i="1"/>
  <c r="H50" i="1"/>
  <c r="H59" i="1"/>
  <c r="H60" i="1"/>
  <c r="H61" i="1"/>
  <c r="H62" i="1"/>
  <c r="H63" i="1"/>
  <c r="H64" i="1"/>
  <c r="H65" i="1"/>
  <c r="H66" i="1"/>
  <c r="H67" i="1"/>
  <c r="H68" i="1"/>
  <c r="H69" i="1"/>
  <c r="H70" i="1"/>
  <c r="H71" i="1"/>
  <c r="H72" i="1"/>
  <c r="H73" i="1"/>
  <c r="H74" i="1"/>
  <c r="H75" i="1"/>
  <c r="H76" i="1"/>
  <c r="H77" i="1"/>
  <c r="H78" i="1"/>
  <c r="H79" i="1"/>
  <c r="H80" i="1"/>
  <c r="H81" i="1"/>
  <c r="H82" i="1"/>
  <c r="H49" i="1"/>
  <c r="S107" i="5" l="1"/>
  <c r="Z101" i="5"/>
  <c r="Z98" i="5"/>
  <c r="Z99" i="5"/>
  <c r="Z102" i="5"/>
  <c r="Z93" i="5"/>
  <c r="Z97" i="5"/>
  <c r="Z100" i="5"/>
  <c r="O109" i="5"/>
  <c r="Z94" i="5"/>
  <c r="S108" i="5"/>
  <c r="Z96" i="5"/>
  <c r="Z95" i="5"/>
  <c r="H86" i="5"/>
  <c r="H41" i="5"/>
  <c r="I16" i="5" s="1"/>
  <c r="K16" i="5" s="1"/>
  <c r="Z16" i="5" s="1"/>
  <c r="T12" i="1"/>
  <c r="U12" i="1"/>
  <c r="V12" i="1"/>
  <c r="W12" i="1"/>
  <c r="X12" i="1"/>
  <c r="Y12" i="1"/>
  <c r="T13" i="1"/>
  <c r="U13" i="1"/>
  <c r="V13" i="1"/>
  <c r="W13" i="1"/>
  <c r="X13" i="1"/>
  <c r="Y13" i="1"/>
  <c r="T14" i="1"/>
  <c r="U14" i="1"/>
  <c r="V14" i="1"/>
  <c r="W14" i="1"/>
  <c r="X14" i="1"/>
  <c r="Y14" i="1"/>
  <c r="T15" i="1"/>
  <c r="U15" i="1"/>
  <c r="V15" i="1"/>
  <c r="W15" i="1"/>
  <c r="X15" i="1"/>
  <c r="Y15" i="1"/>
  <c r="T16" i="1"/>
  <c r="U16" i="1"/>
  <c r="V16" i="1"/>
  <c r="W16" i="1"/>
  <c r="X16" i="1"/>
  <c r="Y16" i="1"/>
  <c r="T17" i="1"/>
  <c r="U17" i="1"/>
  <c r="V17" i="1"/>
  <c r="W17" i="1"/>
  <c r="X17" i="1"/>
  <c r="Y17" i="1"/>
  <c r="T18" i="1"/>
  <c r="U18" i="1"/>
  <c r="V18" i="1"/>
  <c r="W18" i="1"/>
  <c r="X18" i="1"/>
  <c r="Y18" i="1"/>
  <c r="T19" i="1"/>
  <c r="U19" i="1"/>
  <c r="V19" i="1"/>
  <c r="W19" i="1"/>
  <c r="X19" i="1"/>
  <c r="Y19" i="1"/>
  <c r="T20" i="1"/>
  <c r="U20" i="1"/>
  <c r="V20" i="1"/>
  <c r="W20" i="1"/>
  <c r="X20" i="1"/>
  <c r="Y20" i="1"/>
  <c r="T24" i="1"/>
  <c r="U24" i="1"/>
  <c r="V24" i="1"/>
  <c r="W24" i="1"/>
  <c r="X24" i="1"/>
  <c r="Y24" i="1"/>
  <c r="T25" i="1"/>
  <c r="U25" i="1"/>
  <c r="V25" i="1"/>
  <c r="W25" i="1"/>
  <c r="X25" i="1"/>
  <c r="Y25" i="1"/>
  <c r="T26" i="1"/>
  <c r="U26" i="1"/>
  <c r="V26" i="1"/>
  <c r="W26" i="1"/>
  <c r="X26" i="1"/>
  <c r="Y26" i="1"/>
  <c r="T27" i="1"/>
  <c r="U27" i="1"/>
  <c r="V27" i="1"/>
  <c r="W27" i="1"/>
  <c r="X27" i="1"/>
  <c r="Y27" i="1"/>
  <c r="T28" i="1"/>
  <c r="U28" i="1"/>
  <c r="V28" i="1"/>
  <c r="W28" i="1"/>
  <c r="X28" i="1"/>
  <c r="Y28" i="1"/>
  <c r="T29" i="1"/>
  <c r="U29" i="1"/>
  <c r="V29" i="1"/>
  <c r="W29" i="1"/>
  <c r="X29" i="1"/>
  <c r="Y29" i="1"/>
  <c r="T30" i="1"/>
  <c r="U30" i="1"/>
  <c r="V30" i="1"/>
  <c r="W30" i="1"/>
  <c r="X30" i="1"/>
  <c r="Y30" i="1"/>
  <c r="T31" i="1"/>
  <c r="U31" i="1"/>
  <c r="V31" i="1"/>
  <c r="W31" i="1"/>
  <c r="X31" i="1"/>
  <c r="Y31" i="1"/>
  <c r="T32" i="1"/>
  <c r="U32" i="1"/>
  <c r="V32" i="1"/>
  <c r="W32" i="1"/>
  <c r="X32" i="1"/>
  <c r="Y32" i="1"/>
  <c r="T33" i="1"/>
  <c r="U33" i="1"/>
  <c r="V33" i="1"/>
  <c r="W33" i="1"/>
  <c r="X33" i="1"/>
  <c r="Y33" i="1"/>
  <c r="T34" i="1"/>
  <c r="U34" i="1"/>
  <c r="V34" i="1"/>
  <c r="W34" i="1"/>
  <c r="X34" i="1"/>
  <c r="Y34" i="1"/>
  <c r="T35" i="1"/>
  <c r="U35" i="1"/>
  <c r="V35" i="1"/>
  <c r="W35" i="1"/>
  <c r="X35" i="1"/>
  <c r="Y35" i="1"/>
  <c r="T36" i="1"/>
  <c r="U36" i="1"/>
  <c r="V36" i="1"/>
  <c r="W36" i="1"/>
  <c r="X36" i="1"/>
  <c r="Y36" i="1"/>
  <c r="T37" i="1"/>
  <c r="U37" i="1"/>
  <c r="V37" i="1"/>
  <c r="W37" i="1"/>
  <c r="X37" i="1"/>
  <c r="Y37" i="1"/>
  <c r="T38" i="1"/>
  <c r="U38" i="1"/>
  <c r="V38" i="1"/>
  <c r="W38" i="1"/>
  <c r="X38" i="1"/>
  <c r="Y38" i="1"/>
  <c r="T39" i="1"/>
  <c r="U39" i="1"/>
  <c r="V39" i="1"/>
  <c r="W39" i="1"/>
  <c r="X39" i="1"/>
  <c r="Y39" i="1"/>
  <c r="T40" i="1"/>
  <c r="U40" i="1"/>
  <c r="V40" i="1"/>
  <c r="W40" i="1"/>
  <c r="X40" i="1"/>
  <c r="Y40" i="1"/>
  <c r="U91" i="1"/>
  <c r="V91" i="1"/>
  <c r="W91" i="1"/>
  <c r="X91" i="1"/>
  <c r="Y91" i="1"/>
  <c r="U92" i="1"/>
  <c r="V92" i="1"/>
  <c r="W92" i="1"/>
  <c r="X92" i="1"/>
  <c r="Y92" i="1"/>
  <c r="U93" i="1"/>
  <c r="V93" i="1"/>
  <c r="W93" i="1"/>
  <c r="X93" i="1"/>
  <c r="Y93" i="1"/>
  <c r="U94" i="1"/>
  <c r="V94" i="1"/>
  <c r="W94" i="1"/>
  <c r="X94" i="1"/>
  <c r="Y94" i="1"/>
  <c r="U95" i="1"/>
  <c r="V95" i="1"/>
  <c r="W95" i="1"/>
  <c r="X95" i="1"/>
  <c r="Y95" i="1"/>
  <c r="U96" i="1"/>
  <c r="V96" i="1"/>
  <c r="W96" i="1"/>
  <c r="X96" i="1"/>
  <c r="Y96" i="1"/>
  <c r="U97" i="1"/>
  <c r="V97" i="1"/>
  <c r="W97" i="1"/>
  <c r="X97" i="1"/>
  <c r="Y97" i="1"/>
  <c r="U98" i="1"/>
  <c r="V98" i="1"/>
  <c r="W98" i="1"/>
  <c r="X98" i="1"/>
  <c r="Y98" i="1"/>
  <c r="U99" i="1"/>
  <c r="V99" i="1"/>
  <c r="W99" i="1"/>
  <c r="X99" i="1"/>
  <c r="Y99" i="1"/>
  <c r="X90" i="1"/>
  <c r="W90" i="1"/>
  <c r="V90" i="1"/>
  <c r="T50" i="1"/>
  <c r="U50" i="1"/>
  <c r="V50" i="1"/>
  <c r="W50" i="1"/>
  <c r="X50" i="1"/>
  <c r="Y50" i="1"/>
  <c r="T59" i="1"/>
  <c r="U59" i="1"/>
  <c r="V59" i="1"/>
  <c r="W59" i="1"/>
  <c r="X59" i="1"/>
  <c r="Y59" i="1"/>
  <c r="T60" i="1"/>
  <c r="U60" i="1"/>
  <c r="V60" i="1"/>
  <c r="W60" i="1"/>
  <c r="X60" i="1"/>
  <c r="Y60" i="1"/>
  <c r="T61" i="1"/>
  <c r="U61" i="1"/>
  <c r="V61" i="1"/>
  <c r="W61" i="1"/>
  <c r="X61" i="1"/>
  <c r="Y61" i="1"/>
  <c r="T62" i="1"/>
  <c r="U62" i="1"/>
  <c r="V62" i="1"/>
  <c r="W62" i="1"/>
  <c r="X62" i="1"/>
  <c r="Y62" i="1"/>
  <c r="T63" i="1"/>
  <c r="U63" i="1"/>
  <c r="V63" i="1"/>
  <c r="W63" i="1"/>
  <c r="X63" i="1"/>
  <c r="Y63" i="1"/>
  <c r="T64" i="1"/>
  <c r="U64" i="1"/>
  <c r="V64" i="1"/>
  <c r="W64" i="1"/>
  <c r="X64" i="1"/>
  <c r="Y64" i="1"/>
  <c r="T65" i="1"/>
  <c r="U65" i="1"/>
  <c r="V65" i="1"/>
  <c r="W65" i="1"/>
  <c r="X65" i="1"/>
  <c r="Y65" i="1"/>
  <c r="T66" i="1"/>
  <c r="U66" i="1"/>
  <c r="V66" i="1"/>
  <c r="W66" i="1"/>
  <c r="X66" i="1"/>
  <c r="Y66" i="1"/>
  <c r="T67" i="1"/>
  <c r="U67" i="1"/>
  <c r="V67" i="1"/>
  <c r="W67" i="1"/>
  <c r="X67" i="1"/>
  <c r="Y67" i="1"/>
  <c r="T68" i="1"/>
  <c r="U68" i="1"/>
  <c r="V68" i="1"/>
  <c r="W68" i="1"/>
  <c r="X68" i="1"/>
  <c r="Y68" i="1"/>
  <c r="T69" i="1"/>
  <c r="U69" i="1"/>
  <c r="V69" i="1"/>
  <c r="W69" i="1"/>
  <c r="X69" i="1"/>
  <c r="Y69" i="1"/>
  <c r="T70" i="1"/>
  <c r="U70" i="1"/>
  <c r="V70" i="1"/>
  <c r="W70" i="1"/>
  <c r="X70" i="1"/>
  <c r="Y70" i="1"/>
  <c r="T71" i="1"/>
  <c r="U71" i="1"/>
  <c r="V71" i="1"/>
  <c r="W71" i="1"/>
  <c r="X71" i="1"/>
  <c r="Y71" i="1"/>
  <c r="T72" i="1"/>
  <c r="U72" i="1"/>
  <c r="V72" i="1"/>
  <c r="W72" i="1"/>
  <c r="X72" i="1"/>
  <c r="Y72" i="1"/>
  <c r="T73" i="1"/>
  <c r="U73" i="1"/>
  <c r="V73" i="1"/>
  <c r="W73" i="1"/>
  <c r="X73" i="1"/>
  <c r="Y73" i="1"/>
  <c r="T74" i="1"/>
  <c r="U74" i="1"/>
  <c r="V74" i="1"/>
  <c r="W74" i="1"/>
  <c r="X74" i="1"/>
  <c r="Y74" i="1"/>
  <c r="T75" i="1"/>
  <c r="U75" i="1"/>
  <c r="V75" i="1"/>
  <c r="W75" i="1"/>
  <c r="X75" i="1"/>
  <c r="Y75" i="1"/>
  <c r="T76" i="1"/>
  <c r="U76" i="1"/>
  <c r="V76" i="1"/>
  <c r="W76" i="1"/>
  <c r="X76" i="1"/>
  <c r="Y76" i="1"/>
  <c r="T77" i="1"/>
  <c r="U77" i="1"/>
  <c r="V77" i="1"/>
  <c r="W77" i="1"/>
  <c r="X77" i="1"/>
  <c r="Y77" i="1"/>
  <c r="T78" i="1"/>
  <c r="U78" i="1"/>
  <c r="V78" i="1"/>
  <c r="W78" i="1"/>
  <c r="X78" i="1"/>
  <c r="Y78" i="1"/>
  <c r="T79" i="1"/>
  <c r="U79" i="1"/>
  <c r="V79" i="1"/>
  <c r="W79" i="1"/>
  <c r="X79" i="1"/>
  <c r="Y79" i="1"/>
  <c r="T80" i="1"/>
  <c r="U80" i="1"/>
  <c r="V80" i="1"/>
  <c r="W80" i="1"/>
  <c r="X80" i="1"/>
  <c r="Y80" i="1"/>
  <c r="T81" i="1"/>
  <c r="U81" i="1"/>
  <c r="V81" i="1"/>
  <c r="W81" i="1"/>
  <c r="X81" i="1"/>
  <c r="Y81" i="1"/>
  <c r="T82" i="1"/>
  <c r="U82" i="1"/>
  <c r="V82" i="1"/>
  <c r="W82" i="1"/>
  <c r="X82" i="1"/>
  <c r="Y82" i="1"/>
  <c r="X49" i="1"/>
  <c r="W49" i="1"/>
  <c r="V49" i="1"/>
  <c r="U49" i="1"/>
  <c r="T49" i="1"/>
  <c r="X11" i="1"/>
  <c r="W11" i="1"/>
  <c r="V11" i="1"/>
  <c r="Y49" i="1"/>
  <c r="H12" i="1"/>
  <c r="H13" i="1"/>
  <c r="H14" i="1"/>
  <c r="H15" i="1"/>
  <c r="H16" i="1"/>
  <c r="H17" i="1"/>
  <c r="H18" i="1"/>
  <c r="H19" i="1"/>
  <c r="H20" i="1"/>
  <c r="H24" i="1"/>
  <c r="H25" i="1"/>
  <c r="H26" i="1"/>
  <c r="H27" i="1"/>
  <c r="H28" i="1"/>
  <c r="H29" i="1"/>
  <c r="H30" i="1"/>
  <c r="H31" i="1"/>
  <c r="H32" i="1"/>
  <c r="H33" i="1"/>
  <c r="H34" i="1"/>
  <c r="H35" i="1"/>
  <c r="H36" i="1"/>
  <c r="H37" i="1"/>
  <c r="H38" i="1"/>
  <c r="H39" i="1"/>
  <c r="H40" i="1"/>
  <c r="H11" i="1"/>
  <c r="I61" i="5" l="1"/>
  <c r="K61" i="5" s="1"/>
  <c r="Z61" i="5" s="1"/>
  <c r="I50" i="5"/>
  <c r="K50" i="5" s="1"/>
  <c r="I59" i="5"/>
  <c r="K59" i="5" s="1"/>
  <c r="I56" i="5"/>
  <c r="K56" i="5" s="1"/>
  <c r="I58" i="5"/>
  <c r="K58" i="5" s="1"/>
  <c r="I51" i="5"/>
  <c r="K51" i="5" s="1"/>
  <c r="I57" i="5"/>
  <c r="K57" i="5" s="1"/>
  <c r="I52" i="5"/>
  <c r="K52" i="5" s="1"/>
  <c r="I53" i="5"/>
  <c r="K53" i="5" s="1"/>
  <c r="I54" i="5"/>
  <c r="K54" i="5" s="1"/>
  <c r="I55" i="5"/>
  <c r="K55" i="5" s="1"/>
  <c r="I60" i="5"/>
  <c r="K60" i="5" s="1"/>
  <c r="Z60" i="5" s="1"/>
  <c r="Z103" i="5"/>
  <c r="I75" i="5"/>
  <c r="K75" i="5" s="1"/>
  <c r="Z75" i="5" s="1"/>
  <c r="I37" i="5"/>
  <c r="K37" i="5" s="1"/>
  <c r="Z37" i="5" s="1"/>
  <c r="I82" i="5"/>
  <c r="K82" i="5" s="1"/>
  <c r="Z82" i="5" s="1"/>
  <c r="I76" i="5"/>
  <c r="K76" i="5" s="1"/>
  <c r="Z76" i="5" s="1"/>
  <c r="I68" i="5"/>
  <c r="K68" i="5" s="1"/>
  <c r="Z68" i="5" s="1"/>
  <c r="I72" i="5"/>
  <c r="K72" i="5" s="1"/>
  <c r="Z72" i="5" s="1"/>
  <c r="I70" i="5"/>
  <c r="K70" i="5" s="1"/>
  <c r="Z70" i="5" s="1"/>
  <c r="I80" i="5"/>
  <c r="K80" i="5" s="1"/>
  <c r="Z80" i="5" s="1"/>
  <c r="I81" i="5"/>
  <c r="K81" i="5" s="1"/>
  <c r="Z81" i="5" s="1"/>
  <c r="I73" i="5"/>
  <c r="K73" i="5" s="1"/>
  <c r="Z73" i="5" s="1"/>
  <c r="I74" i="5"/>
  <c r="K74" i="5" s="1"/>
  <c r="Z74" i="5" s="1"/>
  <c r="I84" i="5"/>
  <c r="K84" i="5" s="1"/>
  <c r="Z84" i="5" s="1"/>
  <c r="I78" i="5"/>
  <c r="K78" i="5" s="1"/>
  <c r="Z78" i="5" s="1"/>
  <c r="I83" i="5"/>
  <c r="K83" i="5" s="1"/>
  <c r="Z83" i="5" s="1"/>
  <c r="I65" i="5"/>
  <c r="K65" i="5" s="1"/>
  <c r="Z65" i="5" s="1"/>
  <c r="I79" i="5"/>
  <c r="K79" i="5" s="1"/>
  <c r="Z79" i="5" s="1"/>
  <c r="I67" i="5"/>
  <c r="K67" i="5" s="1"/>
  <c r="Z67" i="5" s="1"/>
  <c r="I85" i="5"/>
  <c r="K85" i="5" s="1"/>
  <c r="Z85" i="5" s="1"/>
  <c r="I49" i="5"/>
  <c r="K49" i="5" s="1"/>
  <c r="I77" i="5"/>
  <c r="K77" i="5" s="1"/>
  <c r="Z77" i="5" s="1"/>
  <c r="I62" i="5"/>
  <c r="K62" i="5" s="1"/>
  <c r="Z62" i="5" s="1"/>
  <c r="I63" i="5"/>
  <c r="K63" i="5" s="1"/>
  <c r="Z63" i="5" s="1"/>
  <c r="I69" i="5"/>
  <c r="K69" i="5" s="1"/>
  <c r="Z69" i="5" s="1"/>
  <c r="I66" i="5"/>
  <c r="K66" i="5" s="1"/>
  <c r="Z66" i="5" s="1"/>
  <c r="I64" i="5"/>
  <c r="K64" i="5" s="1"/>
  <c r="Z64" i="5" s="1"/>
  <c r="I71" i="5"/>
  <c r="K71" i="5" s="1"/>
  <c r="Z71" i="5" s="1"/>
  <c r="I25" i="5"/>
  <c r="K25" i="5" s="1"/>
  <c r="Z25" i="5" s="1"/>
  <c r="I11" i="5"/>
  <c r="I20" i="5"/>
  <c r="K20" i="5" s="1"/>
  <c r="Z20" i="5" s="1"/>
  <c r="I12" i="5"/>
  <c r="K12" i="5" s="1"/>
  <c r="Z12" i="5" s="1"/>
  <c r="I33" i="5"/>
  <c r="K33" i="5" s="1"/>
  <c r="Z33" i="5" s="1"/>
  <c r="I23" i="5"/>
  <c r="K23" i="5" s="1"/>
  <c r="I22" i="5"/>
  <c r="K22" i="5" s="1"/>
  <c r="I21" i="5"/>
  <c r="K21" i="5" s="1"/>
  <c r="I19" i="5"/>
  <c r="K19" i="5" s="1"/>
  <c r="Z19" i="5" s="1"/>
  <c r="I15" i="5"/>
  <c r="K15" i="5" s="1"/>
  <c r="Z15" i="5" s="1"/>
  <c r="I14" i="5"/>
  <c r="K14" i="5" s="1"/>
  <c r="Z14" i="5" s="1"/>
  <c r="I18" i="5"/>
  <c r="K18" i="5" s="1"/>
  <c r="Z18" i="5" s="1"/>
  <c r="I31" i="5"/>
  <c r="K31" i="5" s="1"/>
  <c r="Z31" i="5" s="1"/>
  <c r="I40" i="5"/>
  <c r="K40" i="5" s="1"/>
  <c r="Z40" i="5" s="1"/>
  <c r="I36" i="5"/>
  <c r="K36" i="5" s="1"/>
  <c r="Z36" i="5" s="1"/>
  <c r="I32" i="5"/>
  <c r="K32" i="5" s="1"/>
  <c r="Z32" i="5" s="1"/>
  <c r="I28" i="5"/>
  <c r="K28" i="5" s="1"/>
  <c r="Z28" i="5" s="1"/>
  <c r="I24" i="5"/>
  <c r="K24" i="5" s="1"/>
  <c r="Z24" i="5" s="1"/>
  <c r="I39" i="5"/>
  <c r="K39" i="5" s="1"/>
  <c r="Z39" i="5" s="1"/>
  <c r="I35" i="5"/>
  <c r="K35" i="5" s="1"/>
  <c r="Z35" i="5" s="1"/>
  <c r="I38" i="5"/>
  <c r="K38" i="5" s="1"/>
  <c r="Z38" i="5" s="1"/>
  <c r="I34" i="5"/>
  <c r="K34" i="5" s="1"/>
  <c r="Z34" i="5" s="1"/>
  <c r="I30" i="5"/>
  <c r="K30" i="5" s="1"/>
  <c r="Z30" i="5" s="1"/>
  <c r="I26" i="5"/>
  <c r="K26" i="5" s="1"/>
  <c r="Z26" i="5" s="1"/>
  <c r="I27" i="5"/>
  <c r="K27" i="5" s="1"/>
  <c r="Z27" i="5" s="1"/>
  <c r="I29" i="5"/>
  <c r="K29" i="5" s="1"/>
  <c r="Z29" i="5" s="1"/>
  <c r="I13" i="5"/>
  <c r="K13" i="5" s="1"/>
  <c r="Z13" i="5" s="1"/>
  <c r="I17" i="5"/>
  <c r="K17" i="5" s="1"/>
  <c r="Z17" i="5" s="1"/>
  <c r="Z99" i="1"/>
  <c r="Z97" i="1"/>
  <c r="Z94" i="1"/>
  <c r="Z92" i="1"/>
  <c r="Z95" i="1"/>
  <c r="Z98" i="1"/>
  <c r="Z93" i="1"/>
  <c r="Z96" i="1"/>
  <c r="Z91" i="1"/>
  <c r="H83" i="1"/>
  <c r="H41" i="1"/>
  <c r="I23" i="1" s="1"/>
  <c r="K23" i="1" s="1"/>
  <c r="I50" i="1" l="1"/>
  <c r="I54" i="1"/>
  <c r="K54" i="1" s="1"/>
  <c r="I53" i="1"/>
  <c r="K53" i="1" s="1"/>
  <c r="I51" i="1"/>
  <c r="K51" i="1" s="1"/>
  <c r="I52" i="1"/>
  <c r="K52" i="1" s="1"/>
  <c r="I58" i="1"/>
  <c r="K58" i="1" s="1"/>
  <c r="Z58" i="1" s="1"/>
  <c r="I57" i="1"/>
  <c r="K57" i="1" s="1"/>
  <c r="I56" i="1"/>
  <c r="K56" i="1" s="1"/>
  <c r="I55" i="1"/>
  <c r="K55" i="1" s="1"/>
  <c r="K50" i="1"/>
  <c r="Z50" i="1" s="1"/>
  <c r="I49" i="1"/>
  <c r="K49" i="1" s="1"/>
  <c r="Z49" i="1" s="1"/>
  <c r="I86" i="5"/>
  <c r="I41" i="5"/>
  <c r="K11" i="5"/>
  <c r="K86" i="5"/>
  <c r="Z49" i="5"/>
  <c r="I21" i="1"/>
  <c r="K21" i="1" s="1"/>
  <c r="I22" i="1"/>
  <c r="K22" i="1" s="1"/>
  <c r="I59" i="1"/>
  <c r="K59" i="1" s="1"/>
  <c r="Z59" i="1" s="1"/>
  <c r="I60" i="1"/>
  <c r="K60" i="1" s="1"/>
  <c r="Z60" i="1" s="1"/>
  <c r="I61" i="1"/>
  <c r="K61" i="1" s="1"/>
  <c r="Z61" i="1" s="1"/>
  <c r="I69" i="1"/>
  <c r="K69" i="1" s="1"/>
  <c r="Z69" i="1" s="1"/>
  <c r="I68" i="1"/>
  <c r="K68" i="1" s="1"/>
  <c r="Z68" i="1" s="1"/>
  <c r="I71" i="1"/>
  <c r="K71" i="1" s="1"/>
  <c r="Z71" i="1" s="1"/>
  <c r="I64" i="1"/>
  <c r="K64" i="1" s="1"/>
  <c r="Z64" i="1" s="1"/>
  <c r="I81" i="1"/>
  <c r="K81" i="1" s="1"/>
  <c r="Z81" i="1" s="1"/>
  <c r="I73" i="1"/>
  <c r="K73" i="1" s="1"/>
  <c r="Z73" i="1" s="1"/>
  <c r="I67" i="1"/>
  <c r="K67" i="1" s="1"/>
  <c r="Z67" i="1" s="1"/>
  <c r="I72" i="1"/>
  <c r="K72" i="1" s="1"/>
  <c r="Z72" i="1" s="1"/>
  <c r="I63" i="1"/>
  <c r="K63" i="1" s="1"/>
  <c r="Z63" i="1" s="1"/>
  <c r="I62" i="1"/>
  <c r="K62" i="1" s="1"/>
  <c r="Z62" i="1" s="1"/>
  <c r="I66" i="1"/>
  <c r="K66" i="1" s="1"/>
  <c r="Z66" i="1" s="1"/>
  <c r="I78" i="1"/>
  <c r="K78" i="1" s="1"/>
  <c r="Z78" i="1" s="1"/>
  <c r="I65" i="1"/>
  <c r="K65" i="1" s="1"/>
  <c r="Z65" i="1" s="1"/>
  <c r="I76" i="1"/>
  <c r="K76" i="1" s="1"/>
  <c r="Z76" i="1" s="1"/>
  <c r="I77" i="1"/>
  <c r="K77" i="1" s="1"/>
  <c r="Z77" i="1" s="1"/>
  <c r="I82" i="1"/>
  <c r="K82" i="1" s="1"/>
  <c r="Z82" i="1" s="1"/>
  <c r="I70" i="1"/>
  <c r="K70" i="1" s="1"/>
  <c r="Z70" i="1" s="1"/>
  <c r="I74" i="1"/>
  <c r="K74" i="1" s="1"/>
  <c r="Z74" i="1" s="1"/>
  <c r="I79" i="1"/>
  <c r="K79" i="1" s="1"/>
  <c r="Z79" i="1" s="1"/>
  <c r="I80" i="1"/>
  <c r="K80" i="1" s="1"/>
  <c r="Z80" i="1" s="1"/>
  <c r="I75" i="1"/>
  <c r="K75" i="1" s="1"/>
  <c r="Z75" i="1" s="1"/>
  <c r="I15" i="1"/>
  <c r="K15" i="1" s="1"/>
  <c r="I11" i="1"/>
  <c r="K11" i="1" s="1"/>
  <c r="I34" i="1"/>
  <c r="K34" i="1" s="1"/>
  <c r="Z34" i="1" s="1"/>
  <c r="I29" i="1"/>
  <c r="K29" i="1" s="1"/>
  <c r="Z29" i="1" s="1"/>
  <c r="I37" i="1"/>
  <c r="K37" i="1" s="1"/>
  <c r="Z37" i="1" s="1"/>
  <c r="I16" i="1"/>
  <c r="K16" i="1" s="1"/>
  <c r="I39" i="1"/>
  <c r="K39" i="1" s="1"/>
  <c r="Z39" i="1" s="1"/>
  <c r="I27" i="1"/>
  <c r="K27" i="1" s="1"/>
  <c r="Z27" i="1" s="1"/>
  <c r="I19" i="1"/>
  <c r="K19" i="1" s="1"/>
  <c r="I24" i="1"/>
  <c r="K24" i="1" s="1"/>
  <c r="I35" i="1"/>
  <c r="K35" i="1" s="1"/>
  <c r="Z35" i="1" s="1"/>
  <c r="I30" i="1"/>
  <c r="K30" i="1" s="1"/>
  <c r="Z30" i="1" s="1"/>
  <c r="I32" i="1"/>
  <c r="K32" i="1" s="1"/>
  <c r="Z32" i="1" s="1"/>
  <c r="I13" i="1"/>
  <c r="K13" i="1" s="1"/>
  <c r="I17" i="1"/>
  <c r="K17" i="1" s="1"/>
  <c r="I38" i="1"/>
  <c r="K38" i="1" s="1"/>
  <c r="Z38" i="1" s="1"/>
  <c r="I40" i="1"/>
  <c r="K40" i="1" s="1"/>
  <c r="I28" i="1"/>
  <c r="K28" i="1" s="1"/>
  <c r="Z28" i="1" s="1"/>
  <c r="I12" i="1"/>
  <c r="K12" i="1" s="1"/>
  <c r="I14" i="1"/>
  <c r="K14" i="1" s="1"/>
  <c r="I36" i="1"/>
  <c r="K36" i="1" s="1"/>
  <c r="Z36" i="1" s="1"/>
  <c r="I20" i="1"/>
  <c r="K20" i="1" s="1"/>
  <c r="I25" i="1"/>
  <c r="K25" i="1" s="1"/>
  <c r="I26" i="1"/>
  <c r="K26" i="1" s="1"/>
  <c r="Z26" i="1" s="1"/>
  <c r="I18" i="1"/>
  <c r="K18" i="1" s="1"/>
  <c r="I31" i="1"/>
  <c r="K31" i="1" s="1"/>
  <c r="Z31" i="1" s="1"/>
  <c r="I33" i="1"/>
  <c r="K33" i="1" s="1"/>
  <c r="Z33" i="1" s="1"/>
  <c r="I83" i="1" l="1"/>
  <c r="K41" i="5"/>
  <c r="L41" i="5" s="1"/>
  <c r="Z11" i="5"/>
  <c r="Z42" i="5" s="1"/>
  <c r="K42" i="5" s="1"/>
  <c r="K106" i="5" s="1"/>
  <c r="Z86" i="5"/>
  <c r="L86" i="5"/>
  <c r="K41" i="1"/>
  <c r="L41" i="1" s="1"/>
  <c r="I41" i="1"/>
  <c r="S106" i="5" l="1"/>
  <c r="K109" i="5"/>
  <c r="S109" i="5" s="1"/>
  <c r="T9" i="4"/>
  <c r="U9" i="4"/>
  <c r="V9" i="4"/>
  <c r="W9" i="4"/>
  <c r="X9" i="4"/>
  <c r="Y9" i="4"/>
  <c r="T10" i="4"/>
  <c r="U10" i="4"/>
  <c r="V10" i="4"/>
  <c r="W10" i="4"/>
  <c r="X10" i="4"/>
  <c r="Y10" i="4"/>
  <c r="T11" i="4"/>
  <c r="U11" i="4"/>
  <c r="V11" i="4"/>
  <c r="W11" i="4"/>
  <c r="X11" i="4"/>
  <c r="Y11" i="4"/>
  <c r="T12" i="4"/>
  <c r="U12" i="4"/>
  <c r="V12" i="4"/>
  <c r="W12" i="4"/>
  <c r="X12" i="4"/>
  <c r="Y12" i="4"/>
  <c r="T13" i="4"/>
  <c r="U13" i="4"/>
  <c r="V13" i="4"/>
  <c r="W13" i="4"/>
  <c r="X13" i="4"/>
  <c r="Y13" i="4"/>
  <c r="T14" i="4"/>
  <c r="U14" i="4"/>
  <c r="V14" i="4"/>
  <c r="W14" i="4"/>
  <c r="X14" i="4"/>
  <c r="Y14" i="4"/>
  <c r="T15" i="4"/>
  <c r="U15" i="4"/>
  <c r="V15" i="4"/>
  <c r="W15" i="4"/>
  <c r="X15" i="4"/>
  <c r="Y15" i="4"/>
  <c r="T16" i="4"/>
  <c r="U16" i="4"/>
  <c r="V16" i="4"/>
  <c r="W16" i="4"/>
  <c r="X16" i="4"/>
  <c r="Y16" i="4"/>
  <c r="T17" i="4"/>
  <c r="U17" i="4"/>
  <c r="V17" i="4"/>
  <c r="W17" i="4"/>
  <c r="X17" i="4"/>
  <c r="Y17" i="4"/>
  <c r="T18" i="4"/>
  <c r="U18" i="4"/>
  <c r="V18" i="4"/>
  <c r="W18" i="4"/>
  <c r="X18" i="4"/>
  <c r="Y18" i="4"/>
  <c r="T19" i="4"/>
  <c r="U19" i="4"/>
  <c r="V19" i="4"/>
  <c r="W19" i="4"/>
  <c r="X19" i="4"/>
  <c r="Y19" i="4"/>
  <c r="T20" i="4"/>
  <c r="U20" i="4"/>
  <c r="V20" i="4"/>
  <c r="W20" i="4"/>
  <c r="X20" i="4"/>
  <c r="Y20" i="4"/>
  <c r="T21" i="4"/>
  <c r="U21" i="4"/>
  <c r="V21" i="4"/>
  <c r="W21" i="4"/>
  <c r="X21" i="4"/>
  <c r="Y21" i="4"/>
  <c r="T22" i="4"/>
  <c r="U22" i="4"/>
  <c r="V22" i="4"/>
  <c r="W22" i="4"/>
  <c r="X22" i="4"/>
  <c r="Y22" i="4"/>
  <c r="T23" i="4"/>
  <c r="U23" i="4"/>
  <c r="V23" i="4"/>
  <c r="W23" i="4"/>
  <c r="X23" i="4"/>
  <c r="Y23" i="4"/>
  <c r="T24" i="4"/>
  <c r="U24" i="4"/>
  <c r="V24" i="4"/>
  <c r="W24" i="4"/>
  <c r="X24" i="4"/>
  <c r="Y24" i="4"/>
  <c r="T25" i="4"/>
  <c r="U25" i="4"/>
  <c r="V25" i="4"/>
  <c r="W25" i="4"/>
  <c r="X25" i="4"/>
  <c r="Y25" i="4"/>
  <c r="T26" i="4"/>
  <c r="U26" i="4"/>
  <c r="V26" i="4"/>
  <c r="W26" i="4"/>
  <c r="X26" i="4"/>
  <c r="Y26" i="4"/>
  <c r="T27" i="4"/>
  <c r="U27" i="4"/>
  <c r="V27" i="4"/>
  <c r="W27" i="4"/>
  <c r="X27" i="4"/>
  <c r="Y27" i="4"/>
  <c r="T28" i="4"/>
  <c r="U28" i="4"/>
  <c r="V28" i="4"/>
  <c r="W28" i="4"/>
  <c r="X28" i="4"/>
  <c r="Y28" i="4"/>
  <c r="T29" i="4"/>
  <c r="U29" i="4"/>
  <c r="V29" i="4"/>
  <c r="W29" i="4"/>
  <c r="X29" i="4"/>
  <c r="Y29" i="4"/>
  <c r="T30" i="4"/>
  <c r="U30" i="4"/>
  <c r="V30" i="4"/>
  <c r="W30" i="4"/>
  <c r="X30" i="4"/>
  <c r="Y30" i="4"/>
  <c r="T31" i="4"/>
  <c r="U31" i="4"/>
  <c r="V31" i="4"/>
  <c r="W31" i="4"/>
  <c r="X31" i="4"/>
  <c r="Y31" i="4"/>
  <c r="T32" i="4"/>
  <c r="U32" i="4"/>
  <c r="V32" i="4"/>
  <c r="W32" i="4"/>
  <c r="X32" i="4"/>
  <c r="Y32" i="4"/>
  <c r="T33" i="4"/>
  <c r="U33" i="4"/>
  <c r="V33" i="4"/>
  <c r="W33" i="4"/>
  <c r="X33" i="4"/>
  <c r="Y33" i="4"/>
  <c r="Y8" i="4"/>
  <c r="X8" i="4"/>
  <c r="W8" i="4"/>
  <c r="V8" i="4"/>
  <c r="U8" i="4"/>
  <c r="T8" i="4"/>
  <c r="G8" i="4"/>
  <c r="H8" i="4" s="1"/>
  <c r="G42" i="4"/>
  <c r="H42" i="4" s="1"/>
  <c r="G43" i="4"/>
  <c r="H43" i="4" s="1"/>
  <c r="G44" i="4"/>
  <c r="H44" i="4" s="1"/>
  <c r="G45" i="4"/>
  <c r="H45" i="4" s="1"/>
  <c r="G46" i="4"/>
  <c r="H46" i="4" s="1"/>
  <c r="G47" i="4"/>
  <c r="H47" i="4" s="1"/>
  <c r="G48" i="4"/>
  <c r="H48" i="4" s="1"/>
  <c r="G49" i="4"/>
  <c r="H49" i="4" s="1"/>
  <c r="G50" i="4"/>
  <c r="H50" i="4" s="1"/>
  <c r="G51" i="4"/>
  <c r="H51" i="4" s="1"/>
  <c r="G52" i="4"/>
  <c r="H52" i="4" s="1"/>
  <c r="G53" i="4"/>
  <c r="H53" i="4" s="1"/>
  <c r="G54" i="4"/>
  <c r="H54" i="4" s="1"/>
  <c r="G55" i="4"/>
  <c r="H55" i="4" s="1"/>
  <c r="G56" i="4"/>
  <c r="H56" i="4" s="1"/>
  <c r="G57" i="4"/>
  <c r="H57" i="4" s="1"/>
  <c r="G58" i="4"/>
  <c r="H58" i="4" s="1"/>
  <c r="G59" i="4"/>
  <c r="H59" i="4" s="1"/>
  <c r="G60" i="4"/>
  <c r="H60" i="4" s="1"/>
  <c r="G61" i="4"/>
  <c r="H61" i="4" s="1"/>
  <c r="G62" i="4"/>
  <c r="H62" i="4" s="1"/>
  <c r="G63" i="4"/>
  <c r="H63" i="4" s="1"/>
  <c r="G64" i="4"/>
  <c r="H64" i="4" s="1"/>
  <c r="G65" i="4"/>
  <c r="H65" i="4" s="1"/>
  <c r="G66" i="4"/>
  <c r="H66" i="4" s="1"/>
  <c r="G67" i="4"/>
  <c r="H67" i="4" s="1"/>
  <c r="G68" i="4"/>
  <c r="H68" i="4" s="1"/>
  <c r="G69" i="4"/>
  <c r="H69" i="4" s="1"/>
  <c r="G70" i="4"/>
  <c r="H70" i="4" s="1"/>
  <c r="G41" i="4"/>
  <c r="H41" i="4" s="1"/>
  <c r="G9" i="4"/>
  <c r="H9" i="4" s="1"/>
  <c r="G10" i="4"/>
  <c r="H10" i="4" s="1"/>
  <c r="G11" i="4"/>
  <c r="H11" i="4" s="1"/>
  <c r="G12" i="4"/>
  <c r="H12" i="4" s="1"/>
  <c r="G13" i="4"/>
  <c r="H13" i="4" s="1"/>
  <c r="G14" i="4"/>
  <c r="H14" i="4" s="1"/>
  <c r="G15" i="4"/>
  <c r="H15" i="4" s="1"/>
  <c r="G16" i="4"/>
  <c r="H16" i="4" s="1"/>
  <c r="G17" i="4"/>
  <c r="H17" i="4" s="1"/>
  <c r="G18" i="4"/>
  <c r="H18" i="4" s="1"/>
  <c r="G19" i="4"/>
  <c r="H19" i="4" s="1"/>
  <c r="G20" i="4"/>
  <c r="H20" i="4" s="1"/>
  <c r="G21" i="4"/>
  <c r="H21" i="4" s="1"/>
  <c r="G22" i="4"/>
  <c r="H22" i="4" s="1"/>
  <c r="G23" i="4"/>
  <c r="H23" i="4" s="1"/>
  <c r="G24" i="4"/>
  <c r="H24" i="4" s="1"/>
  <c r="G25" i="4"/>
  <c r="H25" i="4" s="1"/>
  <c r="G26" i="4"/>
  <c r="H26" i="4" s="1"/>
  <c r="G27" i="4"/>
  <c r="H27" i="4" s="1"/>
  <c r="G28" i="4"/>
  <c r="H28" i="4" s="1"/>
  <c r="G29" i="4"/>
  <c r="H29" i="4" s="1"/>
  <c r="G30" i="4"/>
  <c r="H30" i="4" s="1"/>
  <c r="G31" i="4"/>
  <c r="H31" i="4" s="1"/>
  <c r="G32" i="4"/>
  <c r="H32" i="4" s="1"/>
  <c r="K100" i="1"/>
  <c r="H71" i="4" l="1"/>
  <c r="I41" i="4" s="1"/>
  <c r="H33" i="4"/>
  <c r="I8" i="4" s="1"/>
  <c r="J8" i="4" s="1"/>
  <c r="I48" i="4" l="1"/>
  <c r="J48" i="4" s="1"/>
  <c r="I57" i="4"/>
  <c r="J57" i="4" s="1"/>
  <c r="I58" i="4"/>
  <c r="J58" i="4" s="1"/>
  <c r="I64" i="4"/>
  <c r="J64" i="4" s="1"/>
  <c r="I45" i="4"/>
  <c r="J45" i="4" s="1"/>
  <c r="I53" i="4"/>
  <c r="J53" i="4" s="1"/>
  <c r="I54" i="4"/>
  <c r="J54" i="4" s="1"/>
  <c r="I62" i="4"/>
  <c r="J62" i="4" s="1"/>
  <c r="I68" i="4"/>
  <c r="J68" i="4" s="1"/>
  <c r="I43" i="4"/>
  <c r="J43" i="4" s="1"/>
  <c r="I51" i="4"/>
  <c r="J51" i="4" s="1"/>
  <c r="I47" i="4"/>
  <c r="J47" i="4" s="1"/>
  <c r="I60" i="4"/>
  <c r="J60" i="4" s="1"/>
  <c r="Z8" i="4"/>
  <c r="I59" i="4"/>
  <c r="J59" i="4" s="1"/>
  <c r="I61" i="4"/>
  <c r="J61" i="4" s="1"/>
  <c r="I55" i="4"/>
  <c r="J55" i="4" s="1"/>
  <c r="I66" i="4"/>
  <c r="J66" i="4" s="1"/>
  <c r="I56" i="4"/>
  <c r="J56" i="4" s="1"/>
  <c r="I63" i="4"/>
  <c r="J63" i="4" s="1"/>
  <c r="I42" i="4"/>
  <c r="J42" i="4" s="1"/>
  <c r="I44" i="4"/>
  <c r="J44" i="4" s="1"/>
  <c r="I70" i="4"/>
  <c r="J70" i="4" s="1"/>
  <c r="I67" i="4"/>
  <c r="J67" i="4" s="1"/>
  <c r="I69" i="4"/>
  <c r="J69" i="4" s="1"/>
  <c r="I65" i="4"/>
  <c r="J65" i="4" s="1"/>
  <c r="J41" i="4"/>
  <c r="I50" i="4"/>
  <c r="J50" i="4" s="1"/>
  <c r="I52" i="4"/>
  <c r="J52" i="4" s="1"/>
  <c r="I46" i="4"/>
  <c r="J46" i="4" s="1"/>
  <c r="I49" i="4"/>
  <c r="J49" i="4" s="1"/>
  <c r="I24" i="4"/>
  <c r="J24" i="4" s="1"/>
  <c r="Z24" i="4" s="1"/>
  <c r="I20" i="4"/>
  <c r="J20" i="4" s="1"/>
  <c r="Z20" i="4" s="1"/>
  <c r="I9" i="4"/>
  <c r="J9" i="4" s="1"/>
  <c r="Z9" i="4" s="1"/>
  <c r="I19" i="4"/>
  <c r="J19" i="4" s="1"/>
  <c r="Z19" i="4" s="1"/>
  <c r="I25" i="4"/>
  <c r="J25" i="4" s="1"/>
  <c r="Z25" i="4" s="1"/>
  <c r="I10" i="4"/>
  <c r="J10" i="4" s="1"/>
  <c r="Z10" i="4" s="1"/>
  <c r="I22" i="4"/>
  <c r="J22" i="4" s="1"/>
  <c r="Z22" i="4" s="1"/>
  <c r="I28" i="4"/>
  <c r="J28" i="4" s="1"/>
  <c r="Z28" i="4" s="1"/>
  <c r="I18" i="4"/>
  <c r="J18" i="4" s="1"/>
  <c r="Z18" i="4" s="1"/>
  <c r="I27" i="4"/>
  <c r="J27" i="4" s="1"/>
  <c r="Z27" i="4" s="1"/>
  <c r="I11" i="4"/>
  <c r="J11" i="4" s="1"/>
  <c r="Z11" i="4" s="1"/>
  <c r="I13" i="4"/>
  <c r="J13" i="4" s="1"/>
  <c r="Z13" i="4" s="1"/>
  <c r="I17" i="4"/>
  <c r="J17" i="4" s="1"/>
  <c r="Z17" i="4" s="1"/>
  <c r="I16" i="4"/>
  <c r="J16" i="4" s="1"/>
  <c r="Z16" i="4" s="1"/>
  <c r="I12" i="4"/>
  <c r="J12" i="4" s="1"/>
  <c r="Z12" i="4" s="1"/>
  <c r="I21" i="4"/>
  <c r="J21" i="4" s="1"/>
  <c r="Z21" i="4" s="1"/>
  <c r="I29" i="4"/>
  <c r="J29" i="4" s="1"/>
  <c r="Z29" i="4" s="1"/>
  <c r="I14" i="4"/>
  <c r="J14" i="4" s="1"/>
  <c r="Z14" i="4" s="1"/>
  <c r="I23" i="4"/>
  <c r="J23" i="4" s="1"/>
  <c r="Z23" i="4" s="1"/>
  <c r="I31" i="4"/>
  <c r="J31" i="4" s="1"/>
  <c r="Z31" i="4" s="1"/>
  <c r="I30" i="4"/>
  <c r="J30" i="4" s="1"/>
  <c r="Z30" i="4" s="1"/>
  <c r="I26" i="4"/>
  <c r="J26" i="4" s="1"/>
  <c r="Z26" i="4" s="1"/>
  <c r="I15" i="4"/>
  <c r="J15" i="4" s="1"/>
  <c r="Z15" i="4" s="1"/>
  <c r="I32" i="4"/>
  <c r="J32" i="4" s="1"/>
  <c r="Z32" i="4" s="1"/>
  <c r="J71" i="4" l="1"/>
  <c r="I71" i="4"/>
  <c r="I33" i="4"/>
  <c r="J33" i="4"/>
  <c r="Z33" i="4" s="1"/>
  <c r="D69" i="3" l="1"/>
  <c r="O105" i="1"/>
  <c r="O104" i="1"/>
  <c r="O103" i="1"/>
  <c r="D46" i="3"/>
  <c r="D22" i="3"/>
  <c r="D70" i="2"/>
  <c r="J69" i="2"/>
  <c r="I69" i="2"/>
  <c r="H69" i="2"/>
  <c r="G69" i="2"/>
  <c r="F69" i="2"/>
  <c r="K69" i="2" s="1"/>
  <c r="J67" i="2"/>
  <c r="I67" i="2"/>
  <c r="H67" i="2"/>
  <c r="G67" i="2"/>
  <c r="F67" i="2"/>
  <c r="K67" i="2" s="1"/>
  <c r="J65" i="2"/>
  <c r="I65" i="2"/>
  <c r="H65" i="2"/>
  <c r="G65" i="2"/>
  <c r="F65" i="2"/>
  <c r="J63" i="2"/>
  <c r="I63" i="2"/>
  <c r="H63" i="2"/>
  <c r="G63" i="2"/>
  <c r="F63" i="2"/>
  <c r="K63" i="2" s="1"/>
  <c r="J61" i="2"/>
  <c r="I61" i="2"/>
  <c r="H61" i="2"/>
  <c r="G61" i="2"/>
  <c r="F61" i="2"/>
  <c r="K61" i="2" s="1"/>
  <c r="J59" i="2"/>
  <c r="I59" i="2"/>
  <c r="H59" i="2"/>
  <c r="G59" i="2"/>
  <c r="F59" i="2"/>
  <c r="K59" i="2" s="1"/>
  <c r="J57" i="2"/>
  <c r="I57" i="2"/>
  <c r="H57" i="2"/>
  <c r="G57" i="2"/>
  <c r="K57" i="2" s="1"/>
  <c r="F57" i="2"/>
  <c r="J55" i="2"/>
  <c r="I55" i="2"/>
  <c r="H55" i="2"/>
  <c r="G55" i="2"/>
  <c r="F55" i="2"/>
  <c r="K55" i="2" s="1"/>
  <c r="D48" i="2"/>
  <c r="J47" i="2"/>
  <c r="I47" i="2"/>
  <c r="H47" i="2"/>
  <c r="G47" i="2"/>
  <c r="F47" i="2"/>
  <c r="E47" i="2"/>
  <c r="K47" i="2" s="1"/>
  <c r="J46" i="2"/>
  <c r="I46" i="2"/>
  <c r="H46" i="2"/>
  <c r="G46" i="2"/>
  <c r="F46" i="2"/>
  <c r="E46" i="2"/>
  <c r="J45" i="2"/>
  <c r="I45" i="2"/>
  <c r="H45" i="2"/>
  <c r="G45" i="2"/>
  <c r="F45" i="2"/>
  <c r="E45" i="2"/>
  <c r="J44" i="2"/>
  <c r="I44" i="2"/>
  <c r="H44" i="2"/>
  <c r="G44" i="2"/>
  <c r="F44" i="2"/>
  <c r="E44" i="2"/>
  <c r="K44" i="2" s="1"/>
  <c r="J43" i="2"/>
  <c r="I43" i="2"/>
  <c r="H43" i="2"/>
  <c r="G43" i="2"/>
  <c r="F43" i="2"/>
  <c r="E43" i="2"/>
  <c r="K43" i="2" s="1"/>
  <c r="J42" i="2"/>
  <c r="I42" i="2"/>
  <c r="H42" i="2"/>
  <c r="G42" i="2"/>
  <c r="F42" i="2"/>
  <c r="E42" i="2"/>
  <c r="J41" i="2"/>
  <c r="I41" i="2"/>
  <c r="H41" i="2"/>
  <c r="G41" i="2"/>
  <c r="F41" i="2"/>
  <c r="E41" i="2"/>
  <c r="K41" i="2" s="1"/>
  <c r="J40" i="2"/>
  <c r="I40" i="2"/>
  <c r="H40" i="2"/>
  <c r="G40" i="2"/>
  <c r="F40" i="2"/>
  <c r="E40" i="2"/>
  <c r="K40" i="2" s="1"/>
  <c r="J39" i="2"/>
  <c r="I39" i="2"/>
  <c r="H39" i="2"/>
  <c r="G39" i="2"/>
  <c r="F39" i="2"/>
  <c r="E39" i="2"/>
  <c r="K39" i="2" s="1"/>
  <c r="J38" i="2"/>
  <c r="I38" i="2"/>
  <c r="H38" i="2"/>
  <c r="G38" i="2"/>
  <c r="F38" i="2"/>
  <c r="E38" i="2"/>
  <c r="J37" i="2"/>
  <c r="I37" i="2"/>
  <c r="H37" i="2"/>
  <c r="G37" i="2"/>
  <c r="F37" i="2"/>
  <c r="E37" i="2"/>
  <c r="J36" i="2"/>
  <c r="I36" i="2"/>
  <c r="H36" i="2"/>
  <c r="G36" i="2"/>
  <c r="F36" i="2"/>
  <c r="E36" i="2"/>
  <c r="K36" i="2" s="1"/>
  <c r="J35" i="2"/>
  <c r="I35" i="2"/>
  <c r="H35" i="2"/>
  <c r="G35" i="2"/>
  <c r="F35" i="2"/>
  <c r="E35" i="2"/>
  <c r="K35" i="2" s="1"/>
  <c r="J34" i="2"/>
  <c r="I34" i="2"/>
  <c r="H34" i="2"/>
  <c r="G34" i="2"/>
  <c r="F34" i="2"/>
  <c r="E34" i="2"/>
  <c r="J33" i="2"/>
  <c r="I33" i="2"/>
  <c r="H33" i="2"/>
  <c r="G33" i="2"/>
  <c r="F33" i="2"/>
  <c r="E33" i="2"/>
  <c r="K33" i="2" s="1"/>
  <c r="J32" i="2"/>
  <c r="I32" i="2"/>
  <c r="H32" i="2"/>
  <c r="G32" i="2"/>
  <c r="F32" i="2"/>
  <c r="E32" i="2"/>
  <c r="K32" i="2" s="1"/>
  <c r="J31" i="2"/>
  <c r="I31" i="2"/>
  <c r="H31" i="2"/>
  <c r="G31" i="2"/>
  <c r="F31" i="2"/>
  <c r="E31" i="2"/>
  <c r="K31" i="2" s="1"/>
  <c r="D23" i="2"/>
  <c r="J22" i="2"/>
  <c r="I22" i="2"/>
  <c r="H22" i="2"/>
  <c r="G22" i="2"/>
  <c r="F22" i="2"/>
  <c r="E22" i="2"/>
  <c r="K22" i="2" s="1"/>
  <c r="J21" i="2"/>
  <c r="I21" i="2"/>
  <c r="H21" i="2"/>
  <c r="G21" i="2"/>
  <c r="F21" i="2"/>
  <c r="E21" i="2"/>
  <c r="K21" i="2" s="1"/>
  <c r="J20" i="2"/>
  <c r="I20" i="2"/>
  <c r="H20" i="2"/>
  <c r="G20" i="2"/>
  <c r="F20" i="2"/>
  <c r="E20" i="2"/>
  <c r="J19" i="2"/>
  <c r="I19" i="2"/>
  <c r="H19" i="2"/>
  <c r="G19" i="2"/>
  <c r="F19" i="2"/>
  <c r="E19" i="2"/>
  <c r="J18" i="2"/>
  <c r="I18" i="2"/>
  <c r="H18" i="2"/>
  <c r="G18" i="2"/>
  <c r="F18" i="2"/>
  <c r="E18" i="2"/>
  <c r="K18" i="2" s="1"/>
  <c r="J17" i="2"/>
  <c r="I17" i="2"/>
  <c r="H17" i="2"/>
  <c r="G17" i="2"/>
  <c r="F17" i="2"/>
  <c r="E17" i="2"/>
  <c r="K17" i="2" s="1"/>
  <c r="J16" i="2"/>
  <c r="I16" i="2"/>
  <c r="H16" i="2"/>
  <c r="G16" i="2"/>
  <c r="F16" i="2"/>
  <c r="E16" i="2"/>
  <c r="J15" i="2"/>
  <c r="I15" i="2"/>
  <c r="H15" i="2"/>
  <c r="G15" i="2"/>
  <c r="F15" i="2"/>
  <c r="E15" i="2"/>
  <c r="K15" i="2" s="1"/>
  <c r="J14" i="2"/>
  <c r="I14" i="2"/>
  <c r="H14" i="2"/>
  <c r="G14" i="2"/>
  <c r="F14" i="2"/>
  <c r="E14" i="2"/>
  <c r="K14" i="2" s="1"/>
  <c r="K13" i="2"/>
  <c r="J13" i="2"/>
  <c r="I13" i="2"/>
  <c r="H13" i="2"/>
  <c r="G13" i="2"/>
  <c r="F13" i="2"/>
  <c r="E13" i="2"/>
  <c r="J12" i="2"/>
  <c r="K12" i="2" s="1"/>
  <c r="I12" i="2"/>
  <c r="H12" i="2"/>
  <c r="G12" i="2"/>
  <c r="F12" i="2"/>
  <c r="E12" i="2"/>
  <c r="J11" i="2"/>
  <c r="I11" i="2"/>
  <c r="H11" i="2"/>
  <c r="G11" i="2"/>
  <c r="F11" i="2"/>
  <c r="E11" i="2"/>
  <c r="J10" i="2"/>
  <c r="I10" i="2"/>
  <c r="H10" i="2"/>
  <c r="G10" i="2"/>
  <c r="F10" i="2"/>
  <c r="E10" i="2"/>
  <c r="K10" i="2" s="1"/>
  <c r="Y90" i="1"/>
  <c r="U90" i="1"/>
  <c r="L100" i="1"/>
  <c r="K83" i="1"/>
  <c r="L83" i="1" s="1"/>
  <c r="T42" i="1"/>
  <c r="U42" i="1"/>
  <c r="V42" i="1"/>
  <c r="W42" i="1"/>
  <c r="X42" i="1"/>
  <c r="Y42" i="1"/>
  <c r="Y11" i="1"/>
  <c r="U11" i="1"/>
  <c r="T11" i="1"/>
  <c r="Z90" i="1" l="1"/>
  <c r="Z11" i="1"/>
  <c r="Z12" i="1"/>
  <c r="Z16" i="1"/>
  <c r="Z20" i="1"/>
  <c r="Z24" i="1"/>
  <c r="Z17" i="1"/>
  <c r="Z13" i="1"/>
  <c r="Z25" i="1"/>
  <c r="Z18" i="1"/>
  <c r="Z14" i="1"/>
  <c r="Z40" i="1"/>
  <c r="Z19" i="1"/>
  <c r="Z15" i="1"/>
  <c r="O106" i="1"/>
  <c r="Z83" i="1"/>
  <c r="K11" i="2"/>
  <c r="K20" i="2"/>
  <c r="K46" i="2"/>
  <c r="K19" i="2"/>
  <c r="K16" i="2"/>
  <c r="K34" i="2"/>
  <c r="K65" i="2"/>
  <c r="K42" i="2"/>
  <c r="K38" i="2"/>
  <c r="K37" i="2"/>
  <c r="K45" i="2"/>
  <c r="K70" i="2"/>
  <c r="Z100" i="1" l="1"/>
  <c r="Z42" i="1"/>
  <c r="K42" i="1" s="1"/>
  <c r="K103" i="1" s="1"/>
  <c r="K104" i="1"/>
  <c r="S104" i="1" s="1"/>
  <c r="S103" i="1" l="1"/>
  <c r="K105" i="1"/>
  <c r="S105" i="1" s="1"/>
  <c r="K84" i="1"/>
  <c r="K106" i="1" l="1"/>
  <c r="S106" i="1" s="1"/>
</calcChain>
</file>

<file path=xl/sharedStrings.xml><?xml version="1.0" encoding="utf-8"?>
<sst xmlns="http://schemas.openxmlformats.org/spreadsheetml/2006/main" count="763" uniqueCount="294">
  <si>
    <t>Peso</t>
  </si>
  <si>
    <t>l'obiettivo non è stato avviato</t>
  </si>
  <si>
    <t>l'obiettivo è stato appena avviato</t>
  </si>
  <si>
    <t>l'obiettivo è stato realizzato parzialmente</t>
  </si>
  <si>
    <t>x</t>
  </si>
  <si>
    <t>Obiettivi</t>
  </si>
  <si>
    <t>Risultato atteso</t>
  </si>
  <si>
    <t>NOTE</t>
  </si>
  <si>
    <t>VALUTAZIONE OBIETTIVI DI PERFORMANCE ORGANIZZATIVA - DESCRITTORI</t>
  </si>
  <si>
    <t>PERFORMANCE ORGANIZZATIVA</t>
  </si>
  <si>
    <t>PERFORMANCE INDIVIDUALE</t>
  </si>
  <si>
    <t>totale peso obiettivi</t>
  </si>
  <si>
    <t>COMPORTAMENTI PROFESSIONALI</t>
  </si>
  <si>
    <t>Inserire titolo obiettivo</t>
  </si>
  <si>
    <t>Descrizione del risultato atteso</t>
  </si>
  <si>
    <t>inserire peso</t>
  </si>
  <si>
    <t>comportamenti professionali</t>
  </si>
  <si>
    <t>comportamento atteso</t>
  </si>
  <si>
    <t>Capacità relazionale</t>
  </si>
  <si>
    <t>capacità di gestione delle risorse umane</t>
  </si>
  <si>
    <t>Orientamento al risultato</t>
  </si>
  <si>
    <t>autonomia</t>
  </si>
  <si>
    <t>innovazione tecnologica e procedurale</t>
  </si>
  <si>
    <t>capacità operativa</t>
  </si>
  <si>
    <t>Risposta agli indirizzi</t>
  </si>
  <si>
    <t>capacità propositiva</t>
  </si>
  <si>
    <t xml:space="preserve">Capacità di gestire i rapporti interpersonali con colleghi,  collaboratori, amministratori  e utenza in maniera propositiva e funzionale al funzionamento dell'organizzazione </t>
  </si>
  <si>
    <t>Capacità di guidare le risorse umane assegnate, attraverso la valorizzazione delle competenze, il giusto riconoscimento dei meriti e la differenziazione del trattamento a seconda delle diverse propensioni</t>
  </si>
  <si>
    <t>Gestione dei servizi assegnati in funzione del risultato atteso, nel rispetto della normativa, ma in una logica di risoluzione dei problemi e non di individuazione dei problemi nelle possibili soluzioni</t>
  </si>
  <si>
    <t>Capacità di gestire in piena autonomia i servizi assegnati sulla base degli indirizzi, senza necessitare di disposizioni puntuali, ma nel perseguimento dei  risultati</t>
  </si>
  <si>
    <t>capacità di innovare le procedure attraverso il corretto utilizzo delle nuove dotazioni tecnologiche a disposizione e innovazione delle procedure finalizzata al risultato</t>
  </si>
  <si>
    <t>ESITO PERFORMANCE COMPLESSIVA</t>
  </si>
  <si>
    <t>VALUTAZIONE COMPLESSIVA PERFORMANCE</t>
  </si>
  <si>
    <t>VALUTAZIONE PERFOMANCE ORGANIZZATIVA</t>
  </si>
  <si>
    <t>VALUTAZIONE OBIETTIVI DI PERFORMANCE INDIVIDUALE</t>
  </si>
  <si>
    <t>VALUTAZIONE COMPORTAMENTO PROFESSIONALI</t>
  </si>
  <si>
    <t>SCHEDA DI VALUTAZIONE RESPONSABILE DI POSIZIONE ORGANIZZATIVA</t>
  </si>
  <si>
    <t>COMUNE DI _______</t>
  </si>
  <si>
    <t>AREA/SETTORE</t>
  </si>
  <si>
    <t>RESPONSABILE DI SERVIZIO</t>
  </si>
  <si>
    <t>ANNUALITA'</t>
  </si>
  <si>
    <t>OBIETTIVO 1</t>
  </si>
  <si>
    <t>OBIETTIVO 3</t>
  </si>
  <si>
    <t>OBIETTIVO 4</t>
  </si>
  <si>
    <t>OBIETTIVO 5</t>
  </si>
  <si>
    <t>OBIETTIVO  2</t>
  </si>
  <si>
    <t>GARANTIRE IL RAGGIUNGIMENTO</t>
  </si>
  <si>
    <t>Inserire una x nella casella corrisponendente alla descrizione coerente con il risultato ottenuto</t>
  </si>
  <si>
    <t>OBIETTIVI DI PERFORMANCE INDIVIDUALE</t>
  </si>
  <si>
    <t>Peso complessivo obiettivi di performance individuale (su 100)</t>
  </si>
  <si>
    <t>Peso complessivo performance organizzativa (su 100)</t>
  </si>
  <si>
    <t>Peso complessivo comportamenti professionali (su 100)</t>
  </si>
  <si>
    <t>FIRMA VALUTATORE</t>
  </si>
  <si>
    <t>FIRMA VALUTATO</t>
  </si>
  <si>
    <t>LUOGO E DATA</t>
  </si>
  <si>
    <t>capacità di utilizzare le proprie competenze nella gestione operativa dei servizi assegnati, garantendo capacità operativa e pragmatismo</t>
  </si>
  <si>
    <t xml:space="preserve">capacità di comprendere, elaborare e mettere in atto  gli indirizzi degli amministratori  nel perseguimento del valore pubblico  </t>
  </si>
  <si>
    <t>capacità di proporre, sulla base della volontà dell'amministrazione, delle azioni finalizzate al raggiunimento degli obiettivi</t>
  </si>
  <si>
    <t>fase 1</t>
  </si>
  <si>
    <t>fase 2</t>
  </si>
  <si>
    <t>fase 3</t>
  </si>
  <si>
    <t>fase 4</t>
  </si>
  <si>
    <t>fase 5</t>
  </si>
  <si>
    <t>indicatore 1</t>
  </si>
  <si>
    <t>indicatore 2</t>
  </si>
  <si>
    <t>indicatore 3</t>
  </si>
  <si>
    <t>dipendenti coinvolti</t>
  </si>
  <si>
    <t>OBIETTIVO 2</t>
  </si>
  <si>
    <t>obiettivo</t>
  </si>
  <si>
    <t>dipendenti coinvolti2</t>
  </si>
  <si>
    <t>dipendenti coinvolti3</t>
  </si>
  <si>
    <t>dipendenti coinvolti4</t>
  </si>
  <si>
    <t>dipendenti coinvolti5</t>
  </si>
  <si>
    <t xml:space="preserve">fase 1 </t>
  </si>
  <si>
    <t>riccardo</t>
  </si>
  <si>
    <t>stefano</t>
  </si>
  <si>
    <t>fase a</t>
  </si>
  <si>
    <t>emanuela</t>
  </si>
  <si>
    <t>fase b</t>
  </si>
  <si>
    <t>lucrezia</t>
  </si>
  <si>
    <t xml:space="preserve">n. </t>
  </si>
  <si>
    <t>l'obiettivo è stato realizzato adeguatamente</t>
  </si>
  <si>
    <t>l'obiettivo è stato perseguito ma con risultati non apprezzabili</t>
  </si>
  <si>
    <t>l'obiettivo è stato perseguito e realizzato in maniera  marginale</t>
  </si>
  <si>
    <t>l'obiettivo è stato  realizzato completamente</t>
  </si>
  <si>
    <t>PERCENTUALE DI REALIZZAZIONE</t>
  </si>
  <si>
    <t>PUNTEGGIO MASSIMO</t>
  </si>
  <si>
    <t>SCHEDA DI PROGRAMMAZIONE RESPONSABILE DI POSIZIONE ORGANIZZATIVA</t>
  </si>
  <si>
    <t>dipendenti coinvolti 3</t>
  </si>
  <si>
    <t>Gestione utenza</t>
  </si>
  <si>
    <t>peso assoluto totale obiettivi  di performance organizzativa</t>
  </si>
  <si>
    <t>obiettivi</t>
  </si>
  <si>
    <t>dimensioni di pesatura</t>
  </si>
  <si>
    <t xml:space="preserve">peso </t>
  </si>
  <si>
    <t>peso assoluto</t>
  </si>
  <si>
    <t>peso relativo</t>
  </si>
  <si>
    <t>peso ai fini della valutazione</t>
  </si>
  <si>
    <t>importanza</t>
  </si>
  <si>
    <t>impatto sulla comunità</t>
  </si>
  <si>
    <t>onerosità</t>
  </si>
  <si>
    <t>totali</t>
  </si>
  <si>
    <t>peso assoluto totale obiettivi  di performance individuale</t>
  </si>
  <si>
    <t>assegnazione</t>
  </si>
  <si>
    <t>fasi/indicatori</t>
  </si>
  <si>
    <t>report</t>
  </si>
  <si>
    <t xml:space="preserve">Capacità di gestire i rapporti interpersonali con colleghi, collaboratori, amministratori e utenza in maniera propositiva e funzionale al funzionamento dell'organizzazione </t>
  </si>
  <si>
    <t>Capacità di gestione delle risorse umane</t>
  </si>
  <si>
    <t>Capacità di gestire i servizi assegnati in funzione del risultato atteso, nel rispetto della normativa ma in una logica di risoluzione dei problemi e non di sola ricerca dei problemi nelle soluzioni prospettate</t>
  </si>
  <si>
    <t>Autonomia</t>
  </si>
  <si>
    <t>Capacità di gestire in piena autonomia i servizi assegnati sulla base degli indirizzi, senza necessità di singole e puntuali disposizioni ai fini del perseguimento dei risultati attesi</t>
  </si>
  <si>
    <t>Innovazione tecnologica e procedurale</t>
  </si>
  <si>
    <t>Capacità di innovare le procedure attraverso il corretto utilizzo delle nuove dotazioni tecnologiche a disposizione e innovazione delle procedure finalizzate al risultato</t>
  </si>
  <si>
    <t>Capacità operativa</t>
  </si>
  <si>
    <t>Capacità propositiva</t>
  </si>
  <si>
    <t>Analisi e soluzione dei problemi</t>
  </si>
  <si>
    <t>Capacità di utilizzare le proprie competenze nella gestione operativa dei servizi assegnati, garantendo capacità operativa e pragmatismo</t>
  </si>
  <si>
    <t xml:space="preserve">Capacità di comprendere, elaborare e mettere in atto gli indirizzi degli amministratori nel perseguimento del valore pubblico </t>
  </si>
  <si>
    <t>Capacità di proporre, sulla base della volontà dell'amministrazione, delle azioni finalizzate al raggiungimento degli obiettivi</t>
  </si>
  <si>
    <t>Capacità di fornire servizi agli utenti e gestire efficacemente le richieste provenienti dagli stessi. Capacità di garantire la soddisfazione dell'utenza</t>
  </si>
  <si>
    <t>Capacità di individuare i problemi, processare e praticare soluzioni per il superamento delle criticità affrontate</t>
  </si>
  <si>
    <t>VALUTAZIONE OBIETTIVI DI PERFORMANCE ORGANIZZATIVA</t>
  </si>
  <si>
    <t>Progressivo</t>
  </si>
  <si>
    <t>RISULTATO ATTESO</t>
  </si>
  <si>
    <t>DIPENDENTI</t>
  </si>
  <si>
    <t>PESO ASSOLUTO</t>
  </si>
  <si>
    <t>PESO RELATIVO</t>
  </si>
  <si>
    <t>REPORT</t>
  </si>
  <si>
    <t>PESO</t>
  </si>
  <si>
    <t>Descrizione fase/indicatore</t>
  </si>
  <si>
    <t>Collaboratori coinvolti</t>
  </si>
  <si>
    <t>Inserire una X nella casella corrispondente alla descrizione coerente con il risultato ottenuto</t>
  </si>
  <si>
    <t xml:space="preserve">VALUTAZIONE OBIETTIVI DI PERFORMANCE INDIVIDUALE </t>
  </si>
  <si>
    <t>PESO COMPLESSIVO OBIETTIVI DI PERFORMANCE INDIVIDUALE (su 100)</t>
  </si>
  <si>
    <t>PESO COMPLESSIVO OBIETTIVI DI PERFORMANCE ORGANIZZATIVA (su 100)</t>
  </si>
  <si>
    <t>PESO COMPLESSIVO COMPORTAMENTI PROFESSIONALI (su 100)</t>
  </si>
  <si>
    <t>VALUTAZIONE COMPORTAMENTI PROFESSIONALI</t>
  </si>
  <si>
    <t>Il comportamento è insoddisfacente</t>
  </si>
  <si>
    <t>Il comportamento presenta modalità di interazione non adeguate</t>
  </si>
  <si>
    <t xml:space="preserve">Il comportamento è adeguato ma presenta margini di miglioramento </t>
  </si>
  <si>
    <t>Il comportamento è in linea con le aspettative di ruolo</t>
  </si>
  <si>
    <t xml:space="preserve">Il comportamento supera le aspettative di ruolo e determina un valore aggiunto per l'Ente </t>
  </si>
  <si>
    <t>Commento  Sintetico alla Valutazione</t>
  </si>
  <si>
    <t>Inserire una X nella casella corrispondente alla descrizione coerente con il comportamento</t>
  </si>
  <si>
    <t>Totale punteggio obiettivi di Performance Organizzativa</t>
  </si>
  <si>
    <t>Totale punteggio obiettivi di Performance Individuale in percentuale</t>
  </si>
  <si>
    <t>Totale peso obiettivi</t>
  </si>
  <si>
    <t>CLASSE DI MERITO</t>
  </si>
  <si>
    <t>PUNTEGGIO FINALE</t>
  </si>
  <si>
    <t>II</t>
  </si>
  <si>
    <t>PESO OBIETTIVO              (da 1 a 10)</t>
  </si>
  <si>
    <t>PESO OBIETTIVO             (da 1 a 10)</t>
  </si>
  <si>
    <t>COMPORTAMENTO OSSERVATO</t>
  </si>
  <si>
    <t>COMPOERTAMENTO ATTESO</t>
  </si>
  <si>
    <t>L'obiettivo è in itinere</t>
  </si>
  <si>
    <t>L'obiettivo è stato realizzato solo parzialmente</t>
  </si>
  <si>
    <t>L'obiettivo è stato realizzato in maniera sufficiente</t>
  </si>
  <si>
    <t>L'obiettivo è stato realizzato completamente</t>
  </si>
  <si>
    <t>L'obiettivo risulta interamente avviato</t>
  </si>
  <si>
    <t>L'obiettivo è stato avviato</t>
  </si>
  <si>
    <t>L'obiettivo non è stato avviato</t>
  </si>
  <si>
    <t>MASSIMO CONSEGUIBILE</t>
  </si>
  <si>
    <t>OBIETTIVO DI PERFORMANCE</t>
  </si>
  <si>
    <t>Descrizione obiettivo</t>
  </si>
  <si>
    <t>ASSEGNAZIONE</t>
  </si>
  <si>
    <t>DIPENDENTE ASSEGNATARIO DELL'OBIETTIVO</t>
  </si>
  <si>
    <t>SEGRETARIO COMUNALE</t>
  </si>
  <si>
    <t>rispetto tempistiche adempimenti anticorruzione (approvazione piano, pubblicazione relazione del responsabile anticorruzione, comunicazione CIG, pubblicazione attestazione trasparenza, monitoraggio e controlli interni)</t>
  </si>
  <si>
    <t>Attuazione misure e rendicontazione attività svolta</t>
  </si>
  <si>
    <t>ANNUALITA'/PERIODO</t>
  </si>
  <si>
    <t>DIPENDENTE VALUTATO:</t>
  </si>
  <si>
    <t>SERVIZIO:</t>
  </si>
  <si>
    <t>garantire la formazione obbligatoria annuale ai dipendenti con particolare attenzione al tema dell'etica pubblica e del codice di  comportamento</t>
  </si>
  <si>
    <t>EQ</t>
  </si>
  <si>
    <t>EQ e personale assegnatario</t>
  </si>
  <si>
    <t>SEGRETARIO COMUNALE e EQ</t>
  </si>
  <si>
    <t>SEGRETARIO COMUNALE E EQ</t>
  </si>
  <si>
    <t xml:space="preserve">RESPONSABILE DI EQ </t>
  </si>
  <si>
    <t>SCHEDA DI VALUTAZIONE ELEVATA QUALIFICAZIONE</t>
  </si>
  <si>
    <t xml:space="preserve">Prevenzione della corruzione e  trasparenza. Attuazione PTPCT e rendicontazione attività svolta. Gestione delle sezioni amministrazione trasparente per quanto di competenza, con particolare riferimento alla trasparenza della sottosezione Bandi di Gara e Contratti                                                                        </t>
  </si>
  <si>
    <t>Garantire la trasparenza amministrativa attraverso il costante popolamento delle sottosezioni di Amministrazione Trasparente, con particolare riferimento a quelle il cui caricamento delle informazioni non è automatico, e garantire monitoraggi periodici sul livello di attuazione delle misure di trasparenza amministrativa - implementazione nuova sottosezione Bandi di Gara e Contratti</t>
  </si>
  <si>
    <t>Tempi di pagamento</t>
  </si>
  <si>
    <t>monitoraggio trimestrale tempi di pagamento</t>
  </si>
  <si>
    <t>EQ e prevalentemente Area Finanziaria</t>
  </si>
  <si>
    <t>mantenimento dei tempi di pagamento delle fatture</t>
  </si>
  <si>
    <t>costante verifica piattaforma PCC ede eventuale bonifica dei dati</t>
  </si>
  <si>
    <t>Garantire l'accessibilità alle p.a. da parte delle persone con disabilità e l'uniformità della tutela dei lavoratori con disabilità presso le P.A. secondo quanto previsto da D.Lgs 222/2023</t>
  </si>
  <si>
    <t xml:space="preserve">formazione </t>
  </si>
  <si>
    <t>,</t>
  </si>
  <si>
    <t>segretario</t>
  </si>
  <si>
    <t>prevenzione corruzione e trasparenza</t>
  </si>
  <si>
    <t xml:space="preserve">gestione  contrattazione decentrata </t>
  </si>
  <si>
    <t xml:space="preserve">controlli interni </t>
  </si>
  <si>
    <t>SCHEDA DI VALUTAZIONE DEL SEGRETARIO COMUNALE</t>
  </si>
  <si>
    <t>RESPONSABILITA' DI SERVIZIO AFFIDATE:</t>
  </si>
  <si>
    <t>OBIETTIVO</t>
  </si>
  <si>
    <t>L'obiettivo è stato realizzato in maniera soddisfacente</t>
  </si>
  <si>
    <t>Descrizione Obiettivo</t>
  </si>
  <si>
    <t>Descrizione Fase/Indicatore</t>
  </si>
  <si>
    <t>Totale punteggio obiettivi di Performance Organizzativa in percentuale</t>
  </si>
  <si>
    <t>Totale punteggio obiettivi di Performance Individuale</t>
  </si>
  <si>
    <t>COMPORTAMENTO ATTESO</t>
  </si>
  <si>
    <t>Il comportamento e’ insoddisfacente</t>
  </si>
  <si>
    <t>Il comportamento è adeguato ma presenta margini di miglioramento</t>
  </si>
  <si>
    <t>Il comportamento è in linea con le aspettative di  ruolo</t>
  </si>
  <si>
    <t xml:space="preserve">Il comportamento supera le aspettative e determina un valore aggiunto per l’ente </t>
  </si>
  <si>
    <t xml:space="preserve">Collaborazione giuridico  
amministrativa, funzioni consultive e attività di rogito  </t>
  </si>
  <si>
    <t>Assistenza agli organi di governo e alla dirigenza per l’individuazione degli strumenti più idonei per consentire l’ottimale conseguimento degli obiettivi dell’amministrazione;  
Partecipazione con funzioni consultive e di assistenza alle riunioni del Consiglio e della Giunta, curandone la verbalizzazione; 
Rogito dei contratti nei quali l’ente è parte ed autentica delle scritture private ed atti unilaterali nell’interesse dell’Ente locale.</t>
  </si>
  <si>
    <t xml:space="preserve">Capacità di programmazione e controllo  </t>
  </si>
  <si>
    <t>Capacità di pianificare le attività, stabilire le priorità operative, controllare le attività strategiche, apportare i giusti correttivi.</t>
  </si>
  <si>
    <t xml:space="preserve">Propensione al cambiamento e benessere organizzativo  </t>
  </si>
  <si>
    <t xml:space="preserve"> Capacità di favorire i processi di razionalizzazione e miglioramento organizzativo, di innovazione tecnologica</t>
  </si>
  <si>
    <t xml:space="preserve">Capacità di problem solving e promozione dell’immagine dell’Ente  </t>
  </si>
  <si>
    <t xml:space="preserve">Adattamento della gestione al mutamento degli indirizzi politico-amministrativi espressi dall’Organo politico;
Ricerca di un rapporto aperto e comunicativo con gli amministratori e pronta evidenziazione dei problemi emergenti e delle possibili soluzioni </t>
  </si>
  <si>
    <t>Capacità di coordinamento del personale</t>
  </si>
  <si>
    <t>Capacità di fornire indicazioni puntuali e operative al personale sul corretto funzionamento dell’organizzazione
Capacità di individuare il fabbisogno formativo del personale
Capacità di valorizzare il potenziale del personale a disposizione</t>
  </si>
  <si>
    <t>Totale punteggio comportamenti professionali</t>
  </si>
  <si>
    <t>Totale punteggio comportamenti professionali in percentuale</t>
  </si>
  <si>
    <t xml:space="preserve">CLASSE DI MERITO </t>
  </si>
  <si>
    <t>I</t>
  </si>
  <si>
    <t>Formazione obbligatoria di tutto il personale per un numero di ore procapite annue non inferiore a 40 sulla base della circolare del Ministro Zangrillo del 14/01/2025</t>
  </si>
  <si>
    <t>Garantire l'organizzazione del piano della formazione che coinvolga tutti i dipendenti</t>
  </si>
  <si>
    <t>effettiva frequenza dei corsi organizzati</t>
  </si>
  <si>
    <t>Definire una prima analisi della situazione degli istituti scolastici al fine di migliorare l’accessibilità da parte delle persone con disabilità con particolare attenzione alle disabilità cognitive e sensoriali.</t>
  </si>
  <si>
    <t>Prevenzione della corruzione e  trasparenza. Attuazione PTPCT e rendicontazione attività svolta. Gestione delle sezioni amministrazione trasparente per quanto di competenza, con particolare riferimento alla trasparenza della sottosezione Bandi di Gara e Contratti</t>
  </si>
  <si>
    <t>garantire la formazione obbligatoria annuale ai dipendenti con particolare attenzione al tema dell'etica pubblica e del codice di  comportamento. Monitoraggio anticorruzione</t>
  </si>
  <si>
    <t>EQ e Segretario</t>
  </si>
  <si>
    <t>gestione degli adempimenti in veste di Presidente di Delegazione Trattante di parte pubblica entro le tempistiche necessarie alla funzionalità organizzativa dell'ente</t>
  </si>
  <si>
    <t>Garantire l'attuazione di quanto previsto dal vigente regolamento sui controlli interni dell'amministrazione</t>
  </si>
  <si>
    <t>AMMINISTRATIVO - FINANZIARIO - SOCIALE</t>
  </si>
  <si>
    <t>DOTT.SSA IGNAZIA SEDDA</t>
  </si>
  <si>
    <t>TECNICO - MANUTENTIVO - VIGILANZA - AMBIENTE</t>
  </si>
  <si>
    <t>GEOM. GIORGIO PIANU</t>
  </si>
  <si>
    <t>COMUNE DI SIMAXIS</t>
  </si>
  <si>
    <t>Bilancio di Previsione Finanziario</t>
  </si>
  <si>
    <t>Riorganizzazione ufficio amministrativo e finanziario</t>
  </si>
  <si>
    <t>Codice di comportamento dei dipendenti pubblici</t>
  </si>
  <si>
    <t>Prosecuzione attività ufficio servizi demografici</t>
  </si>
  <si>
    <t>Servizio celebrazione matrimoni</t>
  </si>
  <si>
    <t>Recupero ICI-IMU società fallimentare</t>
  </si>
  <si>
    <t>Predisposizione calcoli per liquidazione premio di produttività al personale dipendente - anno 2024</t>
  </si>
  <si>
    <t>L. 328/2000; L.R. 23/2005 "Sistema integrato dei Servizi alla persona"; DPCM 14 febbraio 2001 "Atto di indirizzo in materia di prestazioni sociosanitarie"</t>
  </si>
  <si>
    <t xml:space="preserve">Legge Regionale Sardegna 6 aprile 1989, n.13 - Disciplina regionale delle assegnazioni e gestione degli alloggi di edilizia residenziale pubblica e ss.mm.ii </t>
  </si>
  <si>
    <t xml:space="preserve">Deliberazione CIA di EGAS n. 61 del 25/11/2024 - Bonus Idrico Emergenziale </t>
  </si>
  <si>
    <t>Approvazione bilancio di previsione per l'annualità 2026 entro il 31 dicembre 2025.</t>
  </si>
  <si>
    <t>Sostituzione del personale assente e riorganizzazione dell'ufficio amministrativo e finanziario, attraverso il reclutamento di nuovo personale, garantendo, nelle more dell'espletamento delle procedure, la continuità dei servizi.</t>
  </si>
  <si>
    <t>Adeguamento ed aggiornamento del codice di comportamento dei dipendenti pubblici, in conformità a quanto previsto dalle recenti novità normative.</t>
  </si>
  <si>
    <t>Garantire la prosecuzione e la continuità dell’attività ordinaria dei sevizi degli Uffici servizi demografici - stato civile -Elettorale- anagrafe - Istat - leva - C.I.E., inerente tutti gli adempimenti e scadenze indicate dalla norma e garantire i servizi ai cittadini.</t>
  </si>
  <si>
    <t>Predisposizione della regolamentazione interna inerente il servizio per la celebrazione dei matrimoni civili e unioni civili dell'Ente.</t>
  </si>
  <si>
    <t>Supporto tecnico nei confronti del curatore fallimentare al fine di recuperare il dovuto a titolo di ICI-IMU per le annualità dal 2009 al 2022 dalla società G.I. Srl - R.G. 45/2009</t>
  </si>
  <si>
    <t>Predisposizione calcoli ai fini della liquidazione al personale dipendente del premio di produttività per l'anno 2024. Verifica presenze/assenze del personale dipendente per la determinazione delle indenità spettanti  in merito ai seguenti istituti contrattuali: maneggio valori, reperibilità, straordinari, indennità di rischio, disagio e lavoro esterno. Ripartizione somme per specifiche responsabilità, performance organizzativa ed individuale.</t>
  </si>
  <si>
    <t>Predisposizione Regolamento contribuzione dell'Ente al pagamento delle rette per inserimento in struttura per le persone residenti nel Comune di Simaxis. Proposta di Regolamento; Proposta di Delibera C.C., Approvazione Regolamento, Pubblicazione; Previsione di spesa anno 2026.</t>
  </si>
  <si>
    <t>Predisposizione Proposta Deliberazione Giunta criteri e commissione; Predisposizione avviso e modulistica; Acquisizione richieste beneficiari; Predisposizione documentazione per commissione; Approvazione Graduatoria; Assegnazione provvisoria; Report x AREA stipula contratto asseganzione definitiva.</t>
  </si>
  <si>
    <t>Predisposizione Avviso; Acquisizione Richieste beneficiari; Approvazione Graduatoria; predisposizione Report ed invio all’Egas per riconoscimento beneficio.</t>
  </si>
  <si>
    <t>Ignazia Sedda</t>
  </si>
  <si>
    <t>Ignazia Sedda/Stefania Scanu</t>
  </si>
  <si>
    <t>Stefania Scanu</t>
  </si>
  <si>
    <t>Paola Peddis</t>
  </si>
  <si>
    <t>Francesca Pischedda</t>
  </si>
  <si>
    <t>Annarita Meloni</t>
  </si>
  <si>
    <t>Paola Langiu</t>
  </si>
  <si>
    <t>Gianfranco Carcangiu</t>
  </si>
  <si>
    <t>Nuovo servizio  di raccolta integrata dei rifiuti urbani e servizi connessi. Attivazione ecocentro.</t>
  </si>
  <si>
    <t>Gestione tecnica, amministrativa , contabile nuovo servizio quinquennale di raccolta integrata dei rifiuti urbani e servizi connessi nel territorio del Comune di Simaxis, attivato dal 2 gennaio 2025. Messa a norma e riattivazione ecocentro comunale.</t>
  </si>
  <si>
    <t>Giorgio Pianu</t>
  </si>
  <si>
    <t>Partecipazione ai bandi di finanziamento Regionali e Statali.</t>
  </si>
  <si>
    <t>Istruttoria, preparazione documentazione necessaria ed invio istanze.</t>
  </si>
  <si>
    <t>Monitoraggio realizzazione LL.PP.</t>
  </si>
  <si>
    <t>Rendicontazioni periodiche di finanziamenti statali e regionali per realizzazione di OO.PP. in itinere e appalto nuove opere.</t>
  </si>
  <si>
    <t>Contributo RAS per fascicolo informatico immobili  pubblici.</t>
  </si>
  <si>
    <t xml:space="preserve"> Legge regionale 13 marzo 2018, n. 8, articoli
50, 51, 52. Concessione di contributi per la redazione e implementazione del fascicolo
informatico degli immobili pubblici.</t>
  </si>
  <si>
    <t>Giorgio Pianu/ Marco Frau</t>
  </si>
  <si>
    <t>Attivazione procedura finalizzata all’avvio e conclusione del cantiere LAVORAS-annualità 2024.</t>
  </si>
  <si>
    <t xml:space="preserve">Attivazione in raccordo con ASPAL per il reclutamento degli operai,  selezioni ed assunzione,  visite mediche, corso di formazione generale e specifica, affidamento del servizio di consulenza sul lavoro, fornitura dei materiali e dei macchinari. Direzione dei lavori e gestione del personale. </t>
  </si>
  <si>
    <t>Marco Frau</t>
  </si>
  <si>
    <t>Rendicontazione  cantiere LAVORAS-annualità 2023.</t>
  </si>
  <si>
    <t>Rendicontazione del cantiere LAVORAS-annualità 2023 ultimato il 07-12-2024,rendicontazione  spese sostenute , caricamento sulla piattaforma del S.I.L. (Sistema Informativo del Lavoro), unitamente a tutta la documentazione amministrativa ; tale procedura potrà essere eseguita solo in seguito alla definizione delle modalità da parte dell’Assessorato del lavoro della RAS.</t>
  </si>
  <si>
    <t xml:space="preserve"> Trasferimento, in accordo con la RAS, del vincolo di uso civico attualmente gravante su aree all’interno dell’abitato cedute a privati.</t>
  </si>
  <si>
    <t>Ricognizione dei terreni di proprietà comunale idonei al trasferimento del vincolo di uso civico attualmente gravante su aree all’interno dell’abitato cedute a privati e su aree oggetto di permuta con soggetto privato nel 1980.</t>
  </si>
  <si>
    <t>Cecilia Borrodde</t>
  </si>
  <si>
    <t xml:space="preserve">Ricognizione dei contributi RAS relativi a prevenzione del rischio idrogeologico </t>
  </si>
  <si>
    <t>Ricognizione dei contributi RAS relativi a prevenzione del rischio idrogeologico al fine di valutare l’opportunità di integrazione incarico all’ingegnere idraulico affidatario dell’incarico “verifiche ai sensi del comma 6 dell’art. 30-ter delle Norme di Attuazione del PAI del reticolo idrografico…” o affidamento nuovo incarico ad altro professionista.</t>
  </si>
  <si>
    <t>Variazioni e aggiornamenti al Regolamento Compagnia Barracellare</t>
  </si>
  <si>
    <t> Apporto delle modifiche al Regolamento al fine di un miglior funzionamento della Compagnia. Stesura delle modifiche al regolamento e coordinamento con la Giunta Comunale e successiva approvazione in Consiglio Comunale.</t>
  </si>
  <si>
    <t>Ivano Perra/Stefano Spada</t>
  </si>
  <si>
    <t>Variazioni al Regolamento COSAP</t>
  </si>
  <si>
    <t xml:space="preserve"> Apporto delle modifiche al Regolamento al fine di una miglior applicazione tecnica della normativa ai casi concreti.  Stesura delle modifiche al regolamento e coordinamento con la Giunta Comunale e successiva approvazione in Consiglio Comunale</t>
  </si>
  <si>
    <t>Sicurezza del personale della P. L.</t>
  </si>
  <si>
    <t xml:space="preserve"> Stesura delle modifiche al regolamento, coordinamento con la Giunta Comunale e successiva approvazione in Consiglio Comunale.
 Acquisto dei dispositivi Body Cam da destinare alla P.L.
  Acquisto dei dispositivi Body Cam da destinare alla P.L.
</t>
  </si>
  <si>
    <t>Interventi urgenti di manutenzione ordinaria su immobili di proprietà comunale.</t>
  </si>
  <si>
    <t>Risoluzione tempestiva di piccoli interventi di manutenzione da idraulico, elettricista, fabbro, etc.., imprevisti ed imprevedibili sugli immobili di proprietà comunale, scuole medie-elementari - materne, Monte Granatico, casa Comunale, centro sociale. Assistenza e controllo operai cantiere Lavoras</t>
  </si>
  <si>
    <t>Carta Antonio/Marco Frau</t>
  </si>
  <si>
    <t xml:space="preserve">Gestione  contrattazione decentrata </t>
  </si>
  <si>
    <t xml:space="preserve">Controlli interni </t>
  </si>
  <si>
    <t>SEGRETARIO COMUNALE: DOTT. RICCARDO SCINTU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</si>
</sst>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%"/>
    <numFmt numFmtId="165" formatCode="0.0"/>
  </numFmts>
  <fonts count="31" x14ac:knownFonts="1">
    <font>
      <sz val="11"/>
      <color theme="1"/>
      <name val="Calibri"/>
      <family val="2"/>
      <scheme val="minor"/>
    </font>
    <font>
      <sz val="11"/>
      <color theme="1"/>
      <name val="Cambria"/>
      <family val="1"/>
    </font>
    <font>
      <b/>
      <sz val="18"/>
      <color theme="1"/>
      <name val="Cambria"/>
      <family val="1"/>
    </font>
    <font>
      <b/>
      <sz val="14"/>
      <color theme="1"/>
      <name val="Cambria"/>
      <family val="1"/>
    </font>
    <font>
      <b/>
      <sz val="11"/>
      <color theme="1"/>
      <name val="Cambria"/>
      <family val="1"/>
    </font>
    <font>
      <sz val="30"/>
      <color theme="1"/>
      <name val="Cambria"/>
      <family val="1"/>
    </font>
    <font>
      <b/>
      <sz val="20"/>
      <color theme="1"/>
      <name val="Cambria"/>
      <family val="1"/>
    </font>
    <font>
      <sz val="20"/>
      <color theme="1"/>
      <name val="Cambria"/>
      <family val="1"/>
    </font>
    <font>
      <b/>
      <sz val="30"/>
      <color theme="1"/>
      <name val="Cambria"/>
      <family val="1"/>
    </font>
    <font>
      <sz val="8"/>
      <name val="Calibri"/>
      <family val="2"/>
      <scheme val="minor"/>
    </font>
    <font>
      <b/>
      <sz val="10"/>
      <color theme="1"/>
      <name val="Cambria"/>
      <family val="1"/>
    </font>
    <font>
      <b/>
      <sz val="25"/>
      <color theme="1"/>
      <name val="Cambria"/>
      <family val="1"/>
    </font>
    <font>
      <b/>
      <sz val="11"/>
      <color theme="1"/>
      <name val="Calibri"/>
      <family val="2"/>
      <scheme val="minor"/>
    </font>
    <font>
      <sz val="25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color theme="1"/>
      <name val="Cambria"/>
      <family val="1"/>
    </font>
    <font>
      <b/>
      <sz val="24"/>
      <color theme="1"/>
      <name val="Cambria"/>
      <family val="1"/>
    </font>
    <font>
      <b/>
      <sz val="32"/>
      <color theme="1"/>
      <name val="Cambria"/>
      <family val="1"/>
    </font>
    <font>
      <b/>
      <u/>
      <sz val="15"/>
      <color theme="1"/>
      <name val="Cambria"/>
      <family val="1"/>
    </font>
    <font>
      <sz val="15"/>
      <color theme="1"/>
      <name val="Cambria"/>
      <family val="1"/>
    </font>
    <font>
      <b/>
      <sz val="15"/>
      <color theme="1"/>
      <name val="Cambria"/>
      <family val="1"/>
    </font>
    <font>
      <b/>
      <u/>
      <sz val="11"/>
      <color theme="1"/>
      <name val="Cambria"/>
      <family val="1"/>
    </font>
    <font>
      <sz val="12"/>
      <color theme="1"/>
      <name val="Cambria"/>
      <family val="1"/>
    </font>
    <font>
      <b/>
      <sz val="25"/>
      <name val="Cambria"/>
      <family val="1"/>
    </font>
    <font>
      <b/>
      <sz val="45"/>
      <color theme="1"/>
      <name val="Cambria"/>
      <family val="1"/>
    </font>
    <font>
      <sz val="8.5"/>
      <name val="Cambria"/>
      <family val="1"/>
    </font>
    <font>
      <sz val="8.5"/>
      <name val="Cambria"/>
    </font>
    <font>
      <sz val="8.5"/>
      <color rgb="FF000000"/>
      <name val="Calibri Light"/>
      <family val="1"/>
      <scheme val="major"/>
    </font>
    <font>
      <sz val="9"/>
      <name val="Cambria"/>
      <family val="1"/>
    </font>
    <font>
      <sz val="10"/>
      <color rgb="FF000000"/>
      <name val="Times New Roman"/>
      <family val="1"/>
    </font>
    <font>
      <sz val="9"/>
      <color rgb="FF000000"/>
      <name val="Cambria"/>
      <family val="1"/>
    </font>
  </fonts>
  <fills count="16">
    <fill>
      <patternFill patternType="none"/>
    </fill>
    <fill>
      <patternFill patternType="gray125"/>
    </fill>
    <fill>
      <patternFill patternType="solid">
        <fgColor theme="4" tint="0.399975585192419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rgb="FFF9FEB8"/>
        <bgColor indexed="64"/>
      </patternFill>
    </fill>
    <fill>
      <patternFill patternType="solid">
        <fgColor rgb="FFFDFFDD"/>
        <bgColor indexed="64"/>
      </patternFill>
    </fill>
  </fills>
  <borders count="4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">
    <xf numFmtId="0" fontId="0" fillId="0" borderId="0"/>
    <xf numFmtId="9" fontId="14" fillId="0" borderId="0" applyFont="0" applyFill="0" applyBorder="0" applyAlignment="0" applyProtection="0"/>
  </cellStyleXfs>
  <cellXfs count="386">
    <xf numFmtId="0" fontId="0" fillId="0" borderId="0" xfId="0"/>
    <xf numFmtId="0" fontId="1" fillId="0" borderId="0" xfId="0" applyFont="1" applyAlignment="1">
      <alignment wrapText="1"/>
    </xf>
    <xf numFmtId="0" fontId="4" fillId="2" borderId="1" xfId="0" applyFont="1" applyFill="1" applyBorder="1" applyAlignment="1">
      <alignment vertical="center" wrapText="1"/>
    </xf>
    <xf numFmtId="0" fontId="4" fillId="4" borderId="1" xfId="0" applyFont="1" applyFill="1" applyBorder="1" applyAlignment="1">
      <alignment vertical="center" wrapText="1"/>
    </xf>
    <xf numFmtId="0" fontId="7" fillId="0" borderId="0" xfId="0" applyFont="1" applyAlignment="1">
      <alignment wrapText="1"/>
    </xf>
    <xf numFmtId="0" fontId="1" fillId="0" borderId="1" xfId="0" applyFont="1" applyBorder="1" applyAlignment="1">
      <alignment horizontal="left" vertical="center" wrapText="1"/>
    </xf>
    <xf numFmtId="0" fontId="4" fillId="2" borderId="6" xfId="0" applyFont="1" applyFill="1" applyBorder="1" applyAlignment="1">
      <alignment vertical="center" wrapText="1"/>
    </xf>
    <xf numFmtId="0" fontId="1" fillId="2" borderId="7" xfId="0" applyFont="1" applyFill="1" applyBorder="1" applyAlignment="1">
      <alignment horizontal="center" vertical="center" wrapText="1"/>
    </xf>
    <xf numFmtId="0" fontId="1" fillId="0" borderId="5" xfId="0" applyFont="1" applyBorder="1" applyAlignment="1">
      <alignment horizontal="left" vertical="center" wrapText="1"/>
    </xf>
    <xf numFmtId="0" fontId="1" fillId="4" borderId="7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4" fillId="4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wrapText="1"/>
    </xf>
    <xf numFmtId="0" fontId="4" fillId="0" borderId="1" xfId="0" applyFont="1" applyBorder="1" applyAlignment="1">
      <alignment horizontal="center" vertical="center" wrapText="1"/>
    </xf>
    <xf numFmtId="0" fontId="1" fillId="0" borderId="8" xfId="0" applyFont="1" applyBorder="1" applyAlignment="1">
      <alignment vertical="center" wrapText="1"/>
    </xf>
    <xf numFmtId="0" fontId="1" fillId="0" borderId="7" xfId="0" applyFont="1" applyBorder="1" applyAlignment="1">
      <alignment wrapText="1"/>
    </xf>
    <xf numFmtId="0" fontId="4" fillId="4" borderId="1" xfId="0" applyFont="1" applyFill="1" applyBorder="1" applyAlignment="1">
      <alignment horizontal="left" vertical="center" wrapText="1"/>
    </xf>
    <xf numFmtId="0" fontId="1" fillId="0" borderId="0" xfId="0" applyFont="1" applyAlignment="1">
      <alignment horizontal="left" wrapText="1"/>
    </xf>
    <xf numFmtId="0" fontId="4" fillId="0" borderId="1" xfId="0" applyFont="1" applyBorder="1" applyAlignment="1">
      <alignment vertical="center" wrapText="1"/>
    </xf>
    <xf numFmtId="0" fontId="1" fillId="2" borderId="14" xfId="0" applyFont="1" applyFill="1" applyBorder="1" applyAlignment="1">
      <alignment horizontal="center" vertical="center" wrapText="1"/>
    </xf>
    <xf numFmtId="0" fontId="1" fillId="0" borderId="11" xfId="0" applyFont="1" applyBorder="1" applyAlignment="1">
      <alignment horizontal="left" vertical="center" wrapText="1"/>
    </xf>
    <xf numFmtId="0" fontId="4" fillId="2" borderId="4" xfId="0" applyFont="1" applyFill="1" applyBorder="1" applyAlignment="1">
      <alignment vertical="center" wrapText="1"/>
    </xf>
    <xf numFmtId="0" fontId="4" fillId="2" borderId="6" xfId="0" applyFont="1" applyFill="1" applyBorder="1" applyAlignment="1">
      <alignment horizontal="left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1" fillId="2" borderId="17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1" fillId="0" borderId="18" xfId="0" applyFont="1" applyBorder="1" applyAlignment="1">
      <alignment horizontal="left" vertical="center" wrapText="1"/>
    </xf>
    <xf numFmtId="0" fontId="10" fillId="2" borderId="1" xfId="0" applyFont="1" applyFill="1" applyBorder="1" applyAlignment="1">
      <alignment vertical="center" wrapText="1"/>
    </xf>
    <xf numFmtId="0" fontId="1" fillId="6" borderId="1" xfId="0" applyFont="1" applyFill="1" applyBorder="1" applyAlignment="1">
      <alignment horizontal="center" vertical="center" wrapText="1"/>
    </xf>
    <xf numFmtId="0" fontId="1" fillId="6" borderId="1" xfId="0" applyFont="1" applyFill="1" applyBorder="1" applyAlignment="1">
      <alignment horizontal="left" vertical="center" wrapText="1"/>
    </xf>
    <xf numFmtId="0" fontId="4" fillId="4" borderId="11" xfId="0" applyFont="1" applyFill="1" applyBorder="1" applyAlignment="1">
      <alignment horizontal="center" vertical="center" wrapText="1"/>
    </xf>
    <xf numFmtId="0" fontId="1" fillId="4" borderId="27" xfId="0" applyFont="1" applyFill="1" applyBorder="1" applyAlignment="1">
      <alignment horizontal="center" vertical="center" wrapText="1"/>
    </xf>
    <xf numFmtId="0" fontId="4" fillId="0" borderId="14" xfId="0" applyFont="1" applyBorder="1" applyAlignment="1">
      <alignment vertical="center" wrapText="1"/>
    </xf>
    <xf numFmtId="0" fontId="1" fillId="0" borderId="11" xfId="0" applyFont="1" applyBorder="1" applyAlignment="1">
      <alignment wrapText="1"/>
    </xf>
    <xf numFmtId="0" fontId="0" fillId="0" borderId="1" xfId="0" applyBorder="1" applyAlignment="1">
      <alignment horizontal="center" vertical="center" wrapText="1"/>
    </xf>
    <xf numFmtId="0" fontId="0" fillId="0" borderId="30" xfId="0" applyBorder="1" applyAlignment="1">
      <alignment vertical="center" wrapText="1"/>
    </xf>
    <xf numFmtId="10" fontId="0" fillId="0" borderId="30" xfId="0" applyNumberFormat="1" applyBorder="1" applyAlignment="1">
      <alignment vertical="center" wrapText="1"/>
    </xf>
    <xf numFmtId="0" fontId="0" fillId="0" borderId="0" xfId="0" applyAlignment="1">
      <alignment vertical="center"/>
    </xf>
    <xf numFmtId="0" fontId="12" fillId="7" borderId="29" xfId="0" applyFont="1" applyFill="1" applyBorder="1" applyAlignment="1">
      <alignment horizontal="center" vertical="center" wrapText="1"/>
    </xf>
    <xf numFmtId="0" fontId="12" fillId="7" borderId="30" xfId="0" applyFont="1" applyFill="1" applyBorder="1" applyAlignment="1">
      <alignment horizontal="center" vertical="center" wrapText="1"/>
    </xf>
    <xf numFmtId="0" fontId="12" fillId="7" borderId="31" xfId="0" applyFont="1" applyFill="1" applyBorder="1" applyAlignment="1">
      <alignment horizontal="center" vertical="center" wrapText="1"/>
    </xf>
    <xf numFmtId="0" fontId="0" fillId="4" borderId="1" xfId="0" applyFill="1" applyBorder="1" applyAlignment="1">
      <alignment horizontal="left" vertical="center" wrapText="1"/>
    </xf>
    <xf numFmtId="0" fontId="0" fillId="8" borderId="1" xfId="0" applyFill="1" applyBorder="1" applyAlignment="1">
      <alignment horizontal="left" vertical="center" wrapText="1"/>
    </xf>
    <xf numFmtId="0" fontId="12" fillId="2" borderId="29" xfId="0" applyFont="1" applyFill="1" applyBorder="1" applyAlignment="1">
      <alignment horizontal="center" vertical="center" wrapText="1"/>
    </xf>
    <xf numFmtId="0" fontId="12" fillId="2" borderId="30" xfId="0" applyFont="1" applyFill="1" applyBorder="1" applyAlignment="1">
      <alignment horizontal="center" vertical="center" wrapText="1"/>
    </xf>
    <xf numFmtId="0" fontId="12" fillId="2" borderId="31" xfId="0" applyFont="1" applyFill="1" applyBorder="1" applyAlignment="1">
      <alignment horizontal="center" vertical="center" wrapText="1"/>
    </xf>
    <xf numFmtId="0" fontId="12" fillId="2" borderId="32" xfId="0" applyFont="1" applyFill="1" applyBorder="1" applyAlignment="1">
      <alignment horizontal="center" vertical="center" wrapText="1"/>
    </xf>
    <xf numFmtId="0" fontId="12" fillId="7" borderId="32" xfId="0" applyFont="1" applyFill="1" applyBorder="1" applyAlignment="1">
      <alignment horizontal="center" vertical="center" wrapText="1"/>
    </xf>
    <xf numFmtId="0" fontId="12" fillId="2" borderId="1" xfId="0" applyFont="1" applyFill="1" applyBorder="1" applyAlignment="1">
      <alignment horizontal="center" vertical="center" wrapText="1"/>
    </xf>
    <xf numFmtId="0" fontId="13" fillId="3" borderId="5" xfId="0" applyFont="1" applyFill="1" applyBorder="1" applyAlignment="1">
      <alignment horizontal="center" vertical="center" wrapText="1"/>
    </xf>
    <xf numFmtId="0" fontId="0" fillId="8" borderId="1" xfId="0" applyFill="1" applyBorder="1" applyAlignment="1">
      <alignment horizontal="center" vertical="center" wrapText="1"/>
    </xf>
    <xf numFmtId="10" fontId="0" fillId="8" borderId="1" xfId="0" applyNumberFormat="1" applyFill="1" applyBorder="1" applyAlignment="1">
      <alignment horizontal="center" vertical="center" wrapText="1"/>
    </xf>
    <xf numFmtId="0" fontId="0" fillId="0" borderId="30" xfId="0" applyBorder="1" applyAlignment="1">
      <alignment horizontal="center" vertical="center" wrapText="1"/>
    </xf>
    <xf numFmtId="165" fontId="0" fillId="8" borderId="1" xfId="0" applyNumberFormat="1" applyFill="1" applyBorder="1" applyAlignment="1">
      <alignment horizontal="center" vertical="center" wrapText="1"/>
    </xf>
    <xf numFmtId="0" fontId="0" fillId="0" borderId="1" xfId="0" applyBorder="1" applyAlignment="1">
      <alignment vertical="center" wrapText="1"/>
    </xf>
    <xf numFmtId="10" fontId="0" fillId="0" borderId="1" xfId="0" applyNumberFormat="1" applyBorder="1" applyAlignment="1">
      <alignment vertical="center" wrapText="1"/>
    </xf>
    <xf numFmtId="165" fontId="0" fillId="0" borderId="31" xfId="0" applyNumberFormat="1" applyBorder="1" applyAlignment="1">
      <alignment vertical="center" wrapText="1"/>
    </xf>
    <xf numFmtId="165" fontId="0" fillId="0" borderId="1" xfId="0" applyNumberFormat="1" applyBorder="1" applyAlignment="1">
      <alignment vertical="center" wrapText="1"/>
    </xf>
    <xf numFmtId="0" fontId="0" fillId="4" borderId="1" xfId="0" applyFill="1" applyBorder="1" applyAlignment="1">
      <alignment horizontal="center" vertical="center" wrapText="1"/>
    </xf>
    <xf numFmtId="10" fontId="0" fillId="4" borderId="1" xfId="0" applyNumberFormat="1" applyFill="1" applyBorder="1" applyAlignment="1">
      <alignment horizontal="center" vertical="center" wrapText="1"/>
    </xf>
    <xf numFmtId="165" fontId="0" fillId="4" borderId="1" xfId="0" applyNumberFormat="1" applyFill="1" applyBorder="1" applyAlignment="1">
      <alignment horizontal="center" vertical="center" wrapText="1"/>
    </xf>
    <xf numFmtId="0" fontId="12" fillId="7" borderId="0" xfId="0" applyFont="1" applyFill="1" applyAlignment="1">
      <alignment horizontal="center" vertical="center" wrapText="1"/>
    </xf>
    <xf numFmtId="0" fontId="13" fillId="0" borderId="0" xfId="0" applyFont="1" applyAlignment="1">
      <alignment horizontal="center" vertical="center" wrapText="1"/>
    </xf>
    <xf numFmtId="165" fontId="0" fillId="4" borderId="0" xfId="0" applyNumberFormat="1" applyFill="1" applyAlignment="1">
      <alignment horizontal="center" vertical="center" wrapText="1"/>
    </xf>
    <xf numFmtId="165" fontId="0" fillId="0" borderId="0" xfId="0" applyNumberFormat="1" applyAlignment="1">
      <alignment vertical="center" wrapText="1"/>
    </xf>
    <xf numFmtId="0" fontId="0" fillId="0" borderId="6" xfId="0" applyBorder="1" applyAlignment="1">
      <alignment horizontal="center" vertical="center" wrapText="1"/>
    </xf>
    <xf numFmtId="0" fontId="0" fillId="8" borderId="6" xfId="0" applyFill="1" applyBorder="1" applyAlignment="1">
      <alignment horizontal="left" vertical="center" wrapText="1"/>
    </xf>
    <xf numFmtId="0" fontId="0" fillId="8" borderId="6" xfId="0" applyFill="1" applyBorder="1" applyAlignment="1">
      <alignment horizontal="center" vertical="center" wrapText="1"/>
    </xf>
    <xf numFmtId="10" fontId="0" fillId="8" borderId="6" xfId="0" applyNumberFormat="1" applyFill="1" applyBorder="1" applyAlignment="1">
      <alignment horizontal="center" vertical="center" wrapText="1"/>
    </xf>
    <xf numFmtId="165" fontId="0" fillId="8" borderId="6" xfId="0" applyNumberFormat="1" applyFill="1" applyBorder="1" applyAlignment="1">
      <alignment horizontal="center" vertical="center" wrapText="1"/>
    </xf>
    <xf numFmtId="10" fontId="1" fillId="2" borderId="1" xfId="0" applyNumberFormat="1" applyFont="1" applyFill="1" applyBorder="1" applyAlignment="1">
      <alignment horizontal="center" vertical="center" wrapText="1"/>
    </xf>
    <xf numFmtId="0" fontId="1" fillId="4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0" fontId="1" fillId="0" borderId="0" xfId="0" applyFont="1" applyAlignment="1">
      <alignment horizontal="center" wrapText="1"/>
    </xf>
    <xf numFmtId="0" fontId="1" fillId="4" borderId="6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4" borderId="6" xfId="0" applyFont="1" applyFill="1" applyBorder="1" applyAlignment="1">
      <alignment horizontal="center" vertical="center" wrapText="1"/>
    </xf>
    <xf numFmtId="0" fontId="4" fillId="9" borderId="1" xfId="0" applyFont="1" applyFill="1" applyBorder="1" applyAlignment="1">
      <alignment horizontal="center" vertical="center" wrapText="1"/>
    </xf>
    <xf numFmtId="0" fontId="15" fillId="9" borderId="1" xfId="0" applyFont="1" applyFill="1" applyBorder="1" applyAlignment="1">
      <alignment horizontal="center" vertical="center" textRotation="90" wrapText="1"/>
    </xf>
    <xf numFmtId="0" fontId="15" fillId="4" borderId="1" xfId="0" applyFont="1" applyFill="1" applyBorder="1" applyAlignment="1">
      <alignment horizontal="center" vertical="center" textRotation="90" wrapText="1"/>
    </xf>
    <xf numFmtId="0" fontId="4" fillId="0" borderId="6" xfId="0" applyFont="1" applyBorder="1" applyAlignment="1">
      <alignment horizontal="center" vertical="center" wrapText="1"/>
    </xf>
    <xf numFmtId="0" fontId="1" fillId="4" borderId="5" xfId="0" applyFont="1" applyFill="1" applyBorder="1" applyAlignment="1">
      <alignment horizontal="center" vertical="center" wrapText="1"/>
    </xf>
    <xf numFmtId="164" fontId="1" fillId="4" borderId="5" xfId="0" applyNumberFormat="1" applyFont="1" applyFill="1" applyBorder="1" applyAlignment="1">
      <alignment horizontal="center" vertical="center" wrapText="1"/>
    </xf>
    <xf numFmtId="165" fontId="0" fillId="11" borderId="1" xfId="0" applyNumberFormat="1" applyFill="1" applyBorder="1" applyAlignment="1">
      <alignment horizontal="center" vertical="center" wrapText="1"/>
    </xf>
    <xf numFmtId="165" fontId="1" fillId="12" borderId="1" xfId="0" applyNumberFormat="1" applyFont="1" applyFill="1" applyBorder="1" applyAlignment="1">
      <alignment horizontal="center" vertical="center" wrapText="1"/>
    </xf>
    <xf numFmtId="0" fontId="1" fillId="12" borderId="6" xfId="0" applyFont="1" applyFill="1" applyBorder="1" applyAlignment="1">
      <alignment horizontal="center" vertical="center" wrapText="1"/>
    </xf>
    <xf numFmtId="0" fontId="1" fillId="12" borderId="5" xfId="0" applyFont="1" applyFill="1" applyBorder="1" applyAlignment="1">
      <alignment horizontal="center" vertical="center" wrapText="1"/>
    </xf>
    <xf numFmtId="0" fontId="6" fillId="13" borderId="1" xfId="0" applyFont="1" applyFill="1" applyBorder="1" applyAlignment="1">
      <alignment horizontal="center" vertical="center" wrapText="1"/>
    </xf>
    <xf numFmtId="9" fontId="6" fillId="13" borderId="8" xfId="0" applyNumberFormat="1" applyFont="1" applyFill="1" applyBorder="1" applyAlignment="1">
      <alignment horizontal="center" vertical="center" wrapText="1"/>
    </xf>
    <xf numFmtId="1" fontId="16" fillId="13" borderId="9" xfId="0" applyNumberFormat="1" applyFont="1" applyFill="1" applyBorder="1" applyAlignment="1">
      <alignment horizontal="center" vertical="center" wrapText="1"/>
    </xf>
    <xf numFmtId="164" fontId="3" fillId="2" borderId="9" xfId="0" applyNumberFormat="1" applyFont="1" applyFill="1" applyBorder="1" applyAlignment="1">
      <alignment horizontal="center" vertical="center" wrapText="1"/>
    </xf>
    <xf numFmtId="164" fontId="16" fillId="2" borderId="9" xfId="0" applyNumberFormat="1" applyFont="1" applyFill="1" applyBorder="1" applyAlignment="1">
      <alignment horizontal="center" vertical="center" wrapText="1"/>
    </xf>
    <xf numFmtId="164" fontId="16" fillId="2" borderId="36" xfId="0" applyNumberFormat="1" applyFont="1" applyFill="1" applyBorder="1" applyAlignment="1">
      <alignment horizontal="center" vertical="center" wrapText="1"/>
    </xf>
    <xf numFmtId="0" fontId="4" fillId="9" borderId="6" xfId="0" applyFont="1" applyFill="1" applyBorder="1" applyAlignment="1">
      <alignment horizontal="center" vertical="center" wrapText="1"/>
    </xf>
    <xf numFmtId="0" fontId="4" fillId="10" borderId="1" xfId="0" applyFont="1" applyFill="1" applyBorder="1" applyAlignment="1">
      <alignment horizontal="center" vertical="center" wrapText="1"/>
    </xf>
    <xf numFmtId="0" fontId="4" fillId="10" borderId="11" xfId="0" applyFont="1" applyFill="1" applyBorder="1" applyAlignment="1">
      <alignment horizontal="center" vertical="center" wrapText="1"/>
    </xf>
    <xf numFmtId="0" fontId="4" fillId="4" borderId="5" xfId="0" applyFont="1" applyFill="1" applyBorder="1" applyAlignment="1">
      <alignment horizontal="right" vertical="center" wrapText="1"/>
    </xf>
    <xf numFmtId="0" fontId="4" fillId="2" borderId="1" xfId="0" applyFont="1" applyFill="1" applyBorder="1" applyAlignment="1">
      <alignment horizontal="right" vertical="center" wrapText="1"/>
    </xf>
    <xf numFmtId="164" fontId="1" fillId="10" borderId="1" xfId="0" applyNumberFormat="1" applyFont="1" applyFill="1" applyBorder="1" applyAlignment="1">
      <alignment horizontal="center" vertical="center" wrapText="1"/>
    </xf>
    <xf numFmtId="10" fontId="1" fillId="8" borderId="1" xfId="0" applyNumberFormat="1" applyFont="1" applyFill="1" applyBorder="1" applyAlignment="1">
      <alignment horizontal="center" vertical="center" wrapText="1"/>
    </xf>
    <xf numFmtId="165" fontId="1" fillId="0" borderId="1" xfId="0" applyNumberFormat="1" applyFont="1" applyBorder="1" applyAlignment="1">
      <alignment horizontal="center" vertical="center" wrapText="1"/>
    </xf>
    <xf numFmtId="165" fontId="1" fillId="11" borderId="1" xfId="0" applyNumberFormat="1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19" fillId="0" borderId="0" xfId="0" applyFont="1" applyAlignment="1">
      <alignment wrapText="1"/>
    </xf>
    <xf numFmtId="0" fontId="1" fillId="0" borderId="5" xfId="0" applyFont="1" applyBorder="1" applyAlignment="1">
      <alignment vertical="center" wrapText="1"/>
    </xf>
    <xf numFmtId="0" fontId="0" fillId="0" borderId="38" xfId="0" applyBorder="1"/>
    <xf numFmtId="0" fontId="0" fillId="0" borderId="39" xfId="0" applyBorder="1"/>
    <xf numFmtId="0" fontId="0" fillId="0" borderId="40" xfId="0" applyBorder="1"/>
    <xf numFmtId="0" fontId="0" fillId="0" borderId="34" xfId="0" applyBorder="1"/>
    <xf numFmtId="0" fontId="15" fillId="15" borderId="1" xfId="0" applyFont="1" applyFill="1" applyBorder="1" applyAlignment="1">
      <alignment horizontal="center" vertical="center" wrapText="1"/>
    </xf>
    <xf numFmtId="0" fontId="15" fillId="14" borderId="1" xfId="0" applyFont="1" applyFill="1" applyBorder="1" applyAlignment="1">
      <alignment horizontal="center" vertical="center" wrapText="1"/>
    </xf>
    <xf numFmtId="0" fontId="1" fillId="15" borderId="7" xfId="0" applyFont="1" applyFill="1" applyBorder="1" applyAlignment="1">
      <alignment horizontal="center" vertical="center" wrapText="1"/>
    </xf>
    <xf numFmtId="0" fontId="22" fillId="0" borderId="1" xfId="0" applyFont="1" applyBorder="1" applyAlignment="1">
      <alignment horizontal="center" vertical="center" wrapText="1"/>
    </xf>
    <xf numFmtId="0" fontId="15" fillId="0" borderId="1" xfId="0" applyFont="1" applyBorder="1" applyAlignment="1">
      <alignment horizontal="center" vertical="center" wrapText="1"/>
    </xf>
    <xf numFmtId="0" fontId="22" fillId="0" borderId="1" xfId="0" applyFont="1" applyBorder="1" applyAlignment="1">
      <alignment horizontal="left" vertical="center" wrapText="1"/>
    </xf>
    <xf numFmtId="0" fontId="22" fillId="0" borderId="5" xfId="0" applyFont="1" applyBorder="1" applyAlignment="1">
      <alignment vertical="center" wrapText="1"/>
    </xf>
    <xf numFmtId="0" fontId="6" fillId="13" borderId="1" xfId="0" applyFont="1" applyFill="1" applyBorder="1" applyAlignment="1">
      <alignment vertical="center" wrapText="1"/>
    </xf>
    <xf numFmtId="164" fontId="6" fillId="13" borderId="1" xfId="0" applyNumberFormat="1" applyFont="1" applyFill="1" applyBorder="1" applyAlignment="1">
      <alignment vertical="center" wrapText="1"/>
    </xf>
    <xf numFmtId="1" fontId="11" fillId="13" borderId="9" xfId="0" applyNumberFormat="1" applyFont="1" applyFill="1" applyBorder="1" applyAlignment="1">
      <alignment vertical="center" wrapText="1"/>
    </xf>
    <xf numFmtId="164" fontId="3" fillId="14" borderId="9" xfId="0" applyNumberFormat="1" applyFont="1" applyFill="1" applyBorder="1" applyAlignment="1">
      <alignment horizontal="center" vertical="center" wrapText="1"/>
    </xf>
    <xf numFmtId="164" fontId="16" fillId="14" borderId="9" xfId="0" applyNumberFormat="1" applyFont="1" applyFill="1" applyBorder="1" applyAlignment="1">
      <alignment horizontal="center" vertical="center" wrapText="1"/>
    </xf>
    <xf numFmtId="164" fontId="16" fillId="14" borderId="36" xfId="0" applyNumberFormat="1" applyFont="1" applyFill="1" applyBorder="1" applyAlignment="1">
      <alignment horizontal="center" vertical="center" wrapText="1"/>
    </xf>
    <xf numFmtId="0" fontId="4" fillId="0" borderId="0" xfId="0" applyFont="1" applyAlignment="1">
      <alignment horizontal="left" wrapText="1"/>
    </xf>
    <xf numFmtId="0" fontId="4" fillId="0" borderId="0" xfId="0" applyFont="1" applyAlignment="1">
      <alignment wrapText="1"/>
    </xf>
    <xf numFmtId="0" fontId="1" fillId="2" borderId="6" xfId="0" applyFont="1" applyFill="1" applyBorder="1" applyAlignment="1">
      <alignment vertical="center" wrapText="1"/>
    </xf>
    <xf numFmtId="0" fontId="22" fillId="0" borderId="6" xfId="0" applyFont="1" applyBorder="1" applyAlignment="1">
      <alignment vertical="center" wrapText="1"/>
    </xf>
    <xf numFmtId="0" fontId="1" fillId="0" borderId="38" xfId="0" applyFont="1" applyBorder="1" applyAlignment="1">
      <alignment horizontal="center" vertical="center"/>
    </xf>
    <xf numFmtId="0" fontId="1" fillId="0" borderId="40" xfId="0" applyFont="1" applyBorder="1" applyAlignment="1">
      <alignment horizontal="center" vertical="center"/>
    </xf>
    <xf numFmtId="0" fontId="28" fillId="0" borderId="48" xfId="0" applyFont="1" applyBorder="1" applyAlignment="1">
      <alignment horizontal="left" vertical="top" wrapText="1"/>
    </xf>
    <xf numFmtId="0" fontId="28" fillId="0" borderId="48" xfId="0" applyFont="1" applyBorder="1" applyAlignment="1">
      <alignment horizontal="center" vertical="center" wrapText="1"/>
    </xf>
    <xf numFmtId="0" fontId="29" fillId="0" borderId="48" xfId="0" applyFont="1" applyBorder="1" applyAlignment="1">
      <alignment horizontal="left" vertical="top" wrapText="1"/>
    </xf>
    <xf numFmtId="0" fontId="28" fillId="0" borderId="48" xfId="0" applyFont="1" applyBorder="1" applyAlignment="1">
      <alignment horizontal="center" vertical="top" wrapText="1"/>
    </xf>
    <xf numFmtId="0" fontId="30" fillId="0" borderId="0" xfId="0" applyFont="1" applyAlignment="1">
      <alignment horizontal="justify" vertical="center"/>
    </xf>
    <xf numFmtId="0" fontId="30" fillId="0" borderId="0" xfId="0" applyFont="1" applyAlignment="1">
      <alignment horizontal="left" vertical="top"/>
    </xf>
    <xf numFmtId="0" fontId="30" fillId="0" borderId="48" xfId="0" applyFont="1" applyBorder="1" applyAlignment="1">
      <alignment horizontal="left" vertical="top" wrapText="1"/>
    </xf>
    <xf numFmtId="0" fontId="28" fillId="0" borderId="48" xfId="0" applyFont="1" applyBorder="1" applyAlignment="1">
      <alignment horizontal="left" vertical="center" wrapText="1"/>
    </xf>
    <xf numFmtId="0" fontId="25" fillId="0" borderId="48" xfId="0" applyFont="1" applyBorder="1" applyAlignment="1">
      <alignment horizontal="center" vertical="center" wrapText="1"/>
    </xf>
    <xf numFmtId="0" fontId="26" fillId="0" borderId="48" xfId="0" applyFont="1" applyBorder="1" applyAlignment="1">
      <alignment horizontal="center" vertical="center" wrapText="1"/>
    </xf>
    <xf numFmtId="0" fontId="27" fillId="0" borderId="0" xfId="0" applyFont="1" applyAlignment="1">
      <alignment horizontal="center" vertical="center" wrapText="1"/>
    </xf>
    <xf numFmtId="0" fontId="1" fillId="4" borderId="11" xfId="0" applyFont="1" applyFill="1" applyBorder="1" applyAlignment="1">
      <alignment horizontal="center" wrapText="1"/>
    </xf>
    <xf numFmtId="0" fontId="1" fillId="4" borderId="12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wrapText="1"/>
    </xf>
    <xf numFmtId="0" fontId="1" fillId="4" borderId="1" xfId="0" applyFont="1" applyFill="1" applyBorder="1" applyAlignment="1">
      <alignment horizontal="center" wrapText="1"/>
    </xf>
    <xf numFmtId="0" fontId="1" fillId="2" borderId="12" xfId="0" applyFont="1" applyFill="1" applyBorder="1" applyAlignment="1">
      <alignment horizontal="center" vertical="center" wrapText="1"/>
    </xf>
    <xf numFmtId="0" fontId="1" fillId="2" borderId="14" xfId="0" applyFont="1" applyFill="1" applyBorder="1" applyAlignment="1">
      <alignment horizontal="center" vertical="center" wrapText="1"/>
    </xf>
    <xf numFmtId="0" fontId="1" fillId="4" borderId="2" xfId="0" applyFont="1" applyFill="1" applyBorder="1" applyAlignment="1">
      <alignment horizontal="center" vertical="center" wrapText="1"/>
    </xf>
    <xf numFmtId="0" fontId="1" fillId="4" borderId="17" xfId="0" applyFont="1" applyFill="1" applyBorder="1" applyAlignment="1">
      <alignment horizontal="center" vertical="center" wrapText="1"/>
    </xf>
    <xf numFmtId="0" fontId="4" fillId="4" borderId="1" xfId="0" applyFont="1" applyFill="1" applyBorder="1" applyAlignment="1">
      <alignment horizontal="center" vertical="center" wrapText="1"/>
    </xf>
    <xf numFmtId="0" fontId="1" fillId="4" borderId="1" xfId="0" applyFont="1" applyFill="1" applyBorder="1" applyAlignment="1">
      <alignment horizontal="center" vertical="center" wrapText="1"/>
    </xf>
    <xf numFmtId="0" fontId="3" fillId="4" borderId="1" xfId="0" applyFont="1" applyFill="1" applyBorder="1" applyAlignment="1">
      <alignment horizontal="center" vertical="center" wrapText="1"/>
    </xf>
    <xf numFmtId="0" fontId="3" fillId="4" borderId="11" xfId="0" applyFont="1" applyFill="1" applyBorder="1" applyAlignment="1">
      <alignment horizontal="center" vertical="center" wrapText="1"/>
    </xf>
    <xf numFmtId="0" fontId="8" fillId="3" borderId="1" xfId="0" applyFont="1" applyFill="1" applyBorder="1" applyAlignment="1">
      <alignment horizontal="center" vertical="center" wrapText="1"/>
    </xf>
    <xf numFmtId="0" fontId="8" fillId="3" borderId="11" xfId="0" applyFont="1" applyFill="1" applyBorder="1" applyAlignment="1">
      <alignment horizontal="center" vertical="center" wrapText="1"/>
    </xf>
    <xf numFmtId="0" fontId="3" fillId="5" borderId="1" xfId="0" applyFont="1" applyFill="1" applyBorder="1" applyAlignment="1">
      <alignment horizontal="center" vertical="center" wrapText="1"/>
    </xf>
    <xf numFmtId="0" fontId="3" fillId="5" borderId="11" xfId="0" applyFont="1" applyFill="1" applyBorder="1" applyAlignment="1">
      <alignment horizontal="center" vertical="center" wrapText="1"/>
    </xf>
    <xf numFmtId="0" fontId="2" fillId="2" borderId="16" xfId="0" applyFont="1" applyFill="1" applyBorder="1" applyAlignment="1">
      <alignment horizontal="center" vertical="center" wrapText="1"/>
    </xf>
    <xf numFmtId="0" fontId="2" fillId="2" borderId="0" xfId="0" applyFont="1" applyFill="1" applyAlignment="1">
      <alignment horizontal="center" vertical="center" wrapText="1"/>
    </xf>
    <xf numFmtId="0" fontId="1" fillId="3" borderId="2" xfId="0" applyFont="1" applyFill="1" applyBorder="1" applyAlignment="1">
      <alignment horizontal="center" wrapText="1"/>
    </xf>
    <xf numFmtId="0" fontId="1" fillId="3" borderId="0" xfId="0" applyFont="1" applyFill="1" applyAlignment="1">
      <alignment horizontal="center" wrapText="1"/>
    </xf>
    <xf numFmtId="0" fontId="5" fillId="6" borderId="1" xfId="0" applyFont="1" applyFill="1" applyBorder="1" applyAlignment="1">
      <alignment horizontal="center" vertical="center" wrapText="1"/>
    </xf>
    <xf numFmtId="0" fontId="5" fillId="6" borderId="1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wrapText="1"/>
    </xf>
    <xf numFmtId="0" fontId="1" fillId="0" borderId="11" xfId="0" applyFont="1" applyBorder="1" applyAlignment="1">
      <alignment horizont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1" xfId="0" applyFont="1" applyBorder="1" applyAlignment="1">
      <alignment horizontal="center" vertical="center" wrapText="1"/>
    </xf>
    <xf numFmtId="0" fontId="2" fillId="5" borderId="1" xfId="0" applyFont="1" applyFill="1" applyBorder="1" applyAlignment="1">
      <alignment horizontal="center" vertical="center" wrapText="1"/>
    </xf>
    <xf numFmtId="0" fontId="2" fillId="5" borderId="11" xfId="0" applyFont="1" applyFill="1" applyBorder="1" applyAlignment="1">
      <alignment horizontal="center" vertical="center" wrapText="1"/>
    </xf>
    <xf numFmtId="0" fontId="1" fillId="6" borderId="1" xfId="0" applyFont="1" applyFill="1" applyBorder="1" applyAlignment="1">
      <alignment horizontal="center" vertical="center" wrapText="1"/>
    </xf>
    <xf numFmtId="0" fontId="8" fillId="3" borderId="28" xfId="0" applyFont="1" applyFill="1" applyBorder="1" applyAlignment="1">
      <alignment horizontal="center" vertical="center" wrapText="1"/>
    </xf>
    <xf numFmtId="0" fontId="8" fillId="3" borderId="0" xfId="0" applyFont="1" applyFill="1" applyAlignment="1">
      <alignment horizontal="center" vertical="center" wrapText="1"/>
    </xf>
    <xf numFmtId="0" fontId="3" fillId="2" borderId="16" xfId="0" applyFont="1" applyFill="1" applyBorder="1" applyAlignment="1">
      <alignment horizontal="center" vertical="center" wrapText="1"/>
    </xf>
    <xf numFmtId="0" fontId="3" fillId="2" borderId="0" xfId="0" applyFont="1" applyFill="1" applyAlignment="1">
      <alignment horizontal="center" vertical="center" wrapText="1"/>
    </xf>
    <xf numFmtId="0" fontId="1" fillId="0" borderId="1" xfId="0" applyFont="1" applyBorder="1" applyAlignment="1">
      <alignment horizontal="left" vertical="center" wrapText="1"/>
    </xf>
    <xf numFmtId="0" fontId="1" fillId="0" borderId="0" xfId="0" applyFont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3" fillId="2" borderId="19" xfId="0" applyFont="1" applyFill="1" applyBorder="1" applyAlignment="1">
      <alignment horizontal="center" vertical="center" wrapText="1"/>
    </xf>
    <xf numFmtId="0" fontId="3" fillId="2" borderId="21" xfId="0" applyFont="1" applyFill="1" applyBorder="1" applyAlignment="1">
      <alignment horizontal="center" vertical="center" wrapText="1"/>
    </xf>
    <xf numFmtId="0" fontId="3" fillId="2" borderId="20" xfId="0" applyFont="1" applyFill="1" applyBorder="1" applyAlignment="1">
      <alignment horizontal="center" vertical="center" wrapText="1"/>
    </xf>
    <xf numFmtId="0" fontId="4" fillId="2" borderId="14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12" fillId="2" borderId="1" xfId="0" applyFont="1" applyFill="1" applyBorder="1" applyAlignment="1">
      <alignment horizontal="center" vertical="center" wrapText="1"/>
    </xf>
    <xf numFmtId="0" fontId="13" fillId="3" borderId="5" xfId="0" applyFont="1" applyFill="1" applyBorder="1" applyAlignment="1">
      <alignment horizontal="center" vertical="center" wrapText="1"/>
    </xf>
    <xf numFmtId="0" fontId="0" fillId="0" borderId="29" xfId="0" applyBorder="1" applyAlignment="1">
      <alignment horizontal="center" vertical="center" wrapText="1"/>
    </xf>
    <xf numFmtId="0" fontId="0" fillId="0" borderId="32" xfId="0" applyBorder="1" applyAlignment="1">
      <alignment horizontal="center" vertical="center" wrapText="1"/>
    </xf>
    <xf numFmtId="0" fontId="0" fillId="0" borderId="30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12" fillId="7" borderId="1" xfId="0" applyFont="1" applyFill="1" applyBorder="1" applyAlignment="1">
      <alignment horizontal="center" vertical="center" wrapText="1"/>
    </xf>
    <xf numFmtId="0" fontId="13" fillId="0" borderId="5" xfId="0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1" fillId="4" borderId="7" xfId="0" applyFont="1" applyFill="1" applyBorder="1" applyAlignment="1">
      <alignment horizontal="center" vertical="center" wrapText="1"/>
    </xf>
    <xf numFmtId="0" fontId="3" fillId="5" borderId="7" xfId="0" applyFont="1" applyFill="1" applyBorder="1" applyAlignment="1">
      <alignment horizontal="center" vertical="center" wrapText="1"/>
    </xf>
    <xf numFmtId="0" fontId="3" fillId="4" borderId="7" xfId="0" applyFont="1" applyFill="1" applyBorder="1" applyAlignment="1">
      <alignment horizontal="center" vertical="center" wrapText="1"/>
    </xf>
    <xf numFmtId="0" fontId="8" fillId="0" borderId="7" xfId="0" applyFont="1" applyBorder="1" applyAlignment="1">
      <alignment horizontal="center" vertical="center" wrapText="1"/>
    </xf>
    <xf numFmtId="0" fontId="4" fillId="4" borderId="7" xfId="0" applyFont="1" applyFill="1" applyBorder="1" applyAlignment="1">
      <alignment horizontal="center" vertical="center" wrapText="1"/>
    </xf>
    <xf numFmtId="0" fontId="1" fillId="3" borderId="7" xfId="0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center" wrapText="1"/>
    </xf>
    <xf numFmtId="0" fontId="2" fillId="5" borderId="7" xfId="0" applyFont="1" applyFill="1" applyBorder="1" applyAlignment="1">
      <alignment horizontal="center" vertical="center" wrapText="1"/>
    </xf>
    <xf numFmtId="0" fontId="8" fillId="3" borderId="7" xfId="0" applyFont="1" applyFill="1" applyBorder="1" applyAlignment="1">
      <alignment horizontal="center" vertical="center" wrapText="1"/>
    </xf>
    <xf numFmtId="0" fontId="1" fillId="2" borderId="7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6" borderId="7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3" fillId="2" borderId="7" xfId="0" applyFont="1" applyFill="1" applyBorder="1" applyAlignment="1">
      <alignment horizontal="center" vertical="center" wrapText="1"/>
    </xf>
    <xf numFmtId="0" fontId="5" fillId="6" borderId="13" xfId="0" applyFont="1" applyFill="1" applyBorder="1" applyAlignment="1">
      <alignment horizontal="center" vertical="center" wrapText="1"/>
    </xf>
    <xf numFmtId="0" fontId="5" fillId="6" borderId="10" xfId="0" applyFont="1" applyFill="1" applyBorder="1" applyAlignment="1">
      <alignment horizontal="center" vertical="center" wrapText="1"/>
    </xf>
    <xf numFmtId="0" fontId="5" fillId="6" borderId="7" xfId="0" applyFont="1" applyFill="1" applyBorder="1" applyAlignment="1">
      <alignment horizontal="center" vertical="center" wrapText="1"/>
    </xf>
    <xf numFmtId="0" fontId="4" fillId="2" borderId="7" xfId="0" applyFont="1" applyFill="1" applyBorder="1" applyAlignment="1">
      <alignment horizontal="center" vertical="center" wrapText="1"/>
    </xf>
    <xf numFmtId="0" fontId="1" fillId="0" borderId="5" xfId="0" applyFont="1" applyBorder="1" applyAlignment="1">
      <alignment horizontal="left" vertical="center" wrapText="1"/>
    </xf>
    <xf numFmtId="0" fontId="1" fillId="0" borderId="34" xfId="0" applyFont="1" applyBorder="1" applyAlignment="1">
      <alignment horizontal="left" vertical="center" wrapText="1"/>
    </xf>
    <xf numFmtId="0" fontId="5" fillId="13" borderId="13" xfId="0" applyFont="1" applyFill="1" applyBorder="1" applyAlignment="1">
      <alignment horizontal="center" vertical="center" wrapText="1"/>
    </xf>
    <xf numFmtId="0" fontId="5" fillId="13" borderId="10" xfId="0" applyFont="1" applyFill="1" applyBorder="1" applyAlignment="1">
      <alignment horizontal="center" vertical="center" wrapText="1"/>
    </xf>
    <xf numFmtId="0" fontId="5" fillId="13" borderId="37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18" fillId="13" borderId="7" xfId="0" applyFont="1" applyFill="1" applyBorder="1" applyAlignment="1">
      <alignment horizontal="right" vertical="center" wrapText="1"/>
    </xf>
    <xf numFmtId="0" fontId="18" fillId="13" borderId="1" xfId="0" applyFont="1" applyFill="1" applyBorder="1" applyAlignment="1">
      <alignment horizontal="right" vertical="center" wrapText="1"/>
    </xf>
    <xf numFmtId="0" fontId="19" fillId="0" borderId="1" xfId="0" applyFont="1" applyBorder="1" applyAlignment="1">
      <alignment horizontal="left" vertical="center" wrapText="1"/>
    </xf>
    <xf numFmtId="0" fontId="19" fillId="0" borderId="8" xfId="0" applyFont="1" applyBorder="1" applyAlignment="1">
      <alignment horizontal="left" vertical="center" wrapText="1"/>
    </xf>
    <xf numFmtId="0" fontId="5" fillId="13" borderId="15" xfId="0" applyFont="1" applyFill="1" applyBorder="1" applyAlignment="1">
      <alignment horizontal="center" vertical="center" wrapText="1"/>
    </xf>
    <xf numFmtId="0" fontId="5" fillId="13" borderId="12" xfId="0" applyFont="1" applyFill="1" applyBorder="1" applyAlignment="1">
      <alignment horizontal="center" vertical="center" wrapText="1"/>
    </xf>
    <xf numFmtId="0" fontId="5" fillId="13" borderId="14" xfId="0" applyFont="1" applyFill="1" applyBorder="1" applyAlignment="1">
      <alignment horizontal="center" vertical="center" wrapText="1"/>
    </xf>
    <xf numFmtId="0" fontId="20" fillId="13" borderId="11" xfId="0" applyFont="1" applyFill="1" applyBorder="1" applyAlignment="1">
      <alignment horizontal="center" vertical="center" wrapText="1"/>
    </xf>
    <xf numFmtId="0" fontId="20" fillId="13" borderId="12" xfId="0" applyFont="1" applyFill="1" applyBorder="1" applyAlignment="1">
      <alignment horizontal="center" vertical="center" wrapText="1"/>
    </xf>
    <xf numFmtId="0" fontId="20" fillId="13" borderId="14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 wrapText="1"/>
    </xf>
    <xf numFmtId="0" fontId="1" fillId="2" borderId="34" xfId="0" applyFont="1" applyFill="1" applyBorder="1" applyAlignment="1">
      <alignment horizontal="center" vertical="center" wrapText="1"/>
    </xf>
    <xf numFmtId="0" fontId="1" fillId="2" borderId="6" xfId="0" applyFont="1" applyFill="1" applyBorder="1" applyAlignment="1">
      <alignment horizontal="center" vertical="center" wrapText="1"/>
    </xf>
    <xf numFmtId="165" fontId="11" fillId="3" borderId="1" xfId="0" applyNumberFormat="1" applyFont="1" applyFill="1" applyBorder="1" applyAlignment="1">
      <alignment horizontal="center" vertical="center" wrapText="1"/>
    </xf>
    <xf numFmtId="0" fontId="3" fillId="4" borderId="18" xfId="0" applyFont="1" applyFill="1" applyBorder="1" applyAlignment="1">
      <alignment horizontal="center" vertical="center" wrapText="1"/>
    </xf>
    <xf numFmtId="0" fontId="3" fillId="4" borderId="2" xfId="0" applyFont="1" applyFill="1" applyBorder="1" applyAlignment="1">
      <alignment horizontal="center" vertical="center" wrapText="1"/>
    </xf>
    <xf numFmtId="0" fontId="3" fillId="4" borderId="17" xfId="0" applyFont="1" applyFill="1" applyBorder="1" applyAlignment="1">
      <alignment horizontal="center" vertical="center" wrapText="1"/>
    </xf>
    <xf numFmtId="0" fontId="3" fillId="4" borderId="3" xfId="0" applyFont="1" applyFill="1" applyBorder="1" applyAlignment="1">
      <alignment horizontal="center" vertical="center" wrapText="1"/>
    </xf>
    <xf numFmtId="0" fontId="3" fillId="4" borderId="33" xfId="0" applyFont="1" applyFill="1" applyBorder="1" applyAlignment="1">
      <alignment horizontal="center" vertical="center" wrapText="1"/>
    </xf>
    <xf numFmtId="0" fontId="3" fillId="4" borderId="4" xfId="0" applyFont="1" applyFill="1" applyBorder="1" applyAlignment="1">
      <alignment horizontal="center" vertical="center" wrapText="1"/>
    </xf>
    <xf numFmtId="0" fontId="4" fillId="9" borderId="5" xfId="0" applyFont="1" applyFill="1" applyBorder="1" applyAlignment="1">
      <alignment horizontal="center" vertical="center" textRotation="90" wrapText="1"/>
    </xf>
    <xf numFmtId="0" fontId="4" fillId="9" borderId="6" xfId="0" applyFont="1" applyFill="1" applyBorder="1" applyAlignment="1">
      <alignment horizontal="center" vertical="center" textRotation="90" wrapText="1"/>
    </xf>
    <xf numFmtId="0" fontId="3" fillId="2" borderId="11" xfId="0" applyFont="1" applyFill="1" applyBorder="1" applyAlignment="1">
      <alignment horizontal="center" vertical="center" wrapText="1"/>
    </xf>
    <xf numFmtId="0" fontId="3" fillId="2" borderId="12" xfId="0" applyFont="1" applyFill="1" applyBorder="1" applyAlignment="1">
      <alignment horizontal="center" vertical="center" wrapText="1"/>
    </xf>
    <xf numFmtId="0" fontId="3" fillId="2" borderId="14" xfId="0" applyFont="1" applyFill="1" applyBorder="1" applyAlignment="1">
      <alignment horizontal="center" vertical="center" wrapText="1"/>
    </xf>
    <xf numFmtId="0" fontId="4" fillId="9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6" fillId="10" borderId="1" xfId="0" applyFont="1" applyFill="1" applyBorder="1" applyAlignment="1">
      <alignment horizontal="center" vertical="center" wrapText="1"/>
    </xf>
    <xf numFmtId="0" fontId="3" fillId="9" borderId="1" xfId="0" applyFont="1" applyFill="1" applyBorder="1" applyAlignment="1">
      <alignment horizontal="center" vertical="center" wrapText="1"/>
    </xf>
    <xf numFmtId="0" fontId="1" fillId="0" borderId="6" xfId="0" applyFont="1" applyBorder="1" applyAlignment="1">
      <alignment horizontal="left" vertical="center" wrapText="1"/>
    </xf>
    <xf numFmtId="10" fontId="11" fillId="0" borderId="14" xfId="0" applyNumberFormat="1" applyFont="1" applyBorder="1" applyAlignment="1">
      <alignment horizontal="center" vertical="center" wrapText="1"/>
    </xf>
    <xf numFmtId="10" fontId="11" fillId="0" borderId="1" xfId="0" applyNumberFormat="1" applyFont="1" applyBorder="1" applyAlignment="1">
      <alignment horizontal="center" vertical="center" wrapText="1"/>
    </xf>
    <xf numFmtId="0" fontId="3" fillId="10" borderId="6" xfId="0" applyFont="1" applyFill="1" applyBorder="1" applyAlignment="1">
      <alignment horizontal="center" vertical="center" wrapText="1"/>
    </xf>
    <xf numFmtId="0" fontId="3" fillId="10" borderId="1" xfId="0" applyFont="1" applyFill="1" applyBorder="1" applyAlignment="1">
      <alignment horizontal="center" vertical="center" wrapText="1"/>
    </xf>
    <xf numFmtId="0" fontId="3" fillId="10" borderId="5" xfId="0" applyFont="1" applyFill="1" applyBorder="1" applyAlignment="1">
      <alignment horizontal="center" vertical="center" wrapText="1"/>
    </xf>
    <xf numFmtId="0" fontId="1" fillId="4" borderId="5" xfId="0" applyFont="1" applyFill="1" applyBorder="1" applyAlignment="1">
      <alignment horizontal="center" vertical="center" wrapText="1"/>
    </xf>
    <xf numFmtId="0" fontId="4" fillId="4" borderId="1" xfId="0" applyFont="1" applyFill="1" applyBorder="1" applyAlignment="1">
      <alignment horizontal="left" vertical="center" wrapText="1"/>
    </xf>
    <xf numFmtId="0" fontId="3" fillId="4" borderId="5" xfId="0" applyFont="1" applyFill="1" applyBorder="1" applyAlignment="1">
      <alignment horizontal="center" vertical="center" wrapText="1"/>
    </xf>
    <xf numFmtId="0" fontId="3" fillId="4" borderId="34" xfId="0" applyFont="1" applyFill="1" applyBorder="1" applyAlignment="1">
      <alignment horizontal="center" vertical="center" wrapText="1"/>
    </xf>
    <xf numFmtId="0" fontId="3" fillId="4" borderId="6" xfId="0" applyFont="1" applyFill="1" applyBorder="1" applyAlignment="1">
      <alignment horizontal="center" vertical="center" wrapText="1"/>
    </xf>
    <xf numFmtId="0" fontId="3" fillId="10" borderId="11" xfId="0" applyFont="1" applyFill="1" applyBorder="1" applyAlignment="1">
      <alignment horizontal="center" vertical="center" wrapText="1"/>
    </xf>
    <xf numFmtId="0" fontId="3" fillId="4" borderId="12" xfId="0" applyFont="1" applyFill="1" applyBorder="1" applyAlignment="1">
      <alignment horizontal="center" vertical="center" wrapText="1"/>
    </xf>
    <xf numFmtId="0" fontId="3" fillId="4" borderId="14" xfId="0" applyFont="1" applyFill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4" fillId="4" borderId="5" xfId="0" applyFont="1" applyFill="1" applyBorder="1" applyAlignment="1">
      <alignment horizontal="center" vertical="center" textRotation="90" wrapText="1"/>
    </xf>
    <xf numFmtId="0" fontId="4" fillId="4" borderId="6" xfId="0" applyFont="1" applyFill="1" applyBorder="1" applyAlignment="1">
      <alignment horizontal="center" vertical="center" textRotation="90" wrapText="1"/>
    </xf>
    <xf numFmtId="0" fontId="4" fillId="4" borderId="11" xfId="0" applyFont="1" applyFill="1" applyBorder="1" applyAlignment="1">
      <alignment horizontal="center" vertical="center" wrapText="1"/>
    </xf>
    <xf numFmtId="0" fontId="4" fillId="4" borderId="12" xfId="0" applyFont="1" applyFill="1" applyBorder="1" applyAlignment="1">
      <alignment horizontal="center" vertical="center" wrapText="1"/>
    </xf>
    <xf numFmtId="0" fontId="4" fillId="4" borderId="14" xfId="0" applyFont="1" applyFill="1" applyBorder="1" applyAlignment="1">
      <alignment horizontal="center" vertical="center" wrapText="1"/>
    </xf>
    <xf numFmtId="0" fontId="1" fillId="0" borderId="18" xfId="0" applyFont="1" applyBorder="1" applyAlignment="1">
      <alignment horizontal="center" wrapText="1"/>
    </xf>
    <xf numFmtId="0" fontId="1" fillId="0" borderId="2" xfId="0" applyFont="1" applyBorder="1" applyAlignment="1">
      <alignment horizontal="center" wrapText="1"/>
    </xf>
    <xf numFmtId="0" fontId="1" fillId="0" borderId="17" xfId="0" applyFont="1" applyBorder="1" applyAlignment="1">
      <alignment horizontal="center" wrapText="1"/>
    </xf>
    <xf numFmtId="0" fontId="6" fillId="2" borderId="6" xfId="0" applyFont="1" applyFill="1" applyBorder="1" applyAlignment="1">
      <alignment horizontal="center" vertical="center" wrapText="1"/>
    </xf>
    <xf numFmtId="0" fontId="8" fillId="3" borderId="12" xfId="0" applyFont="1" applyFill="1" applyBorder="1" applyAlignment="1">
      <alignment horizontal="center" vertical="center" wrapText="1"/>
    </xf>
    <xf numFmtId="0" fontId="8" fillId="3" borderId="14" xfId="0" applyFont="1" applyFill="1" applyBorder="1" applyAlignment="1">
      <alignment horizontal="center" vertical="center" wrapText="1"/>
    </xf>
    <xf numFmtId="0" fontId="4" fillId="9" borderId="11" xfId="0" applyFont="1" applyFill="1" applyBorder="1" applyAlignment="1">
      <alignment horizontal="center" vertical="center" wrapText="1"/>
    </xf>
    <xf numFmtId="0" fontId="4" fillId="9" borderId="12" xfId="0" applyFont="1" applyFill="1" applyBorder="1" applyAlignment="1">
      <alignment horizontal="center" vertical="center" wrapText="1"/>
    </xf>
    <xf numFmtId="0" fontId="4" fillId="9" borderId="14" xfId="0" applyFont="1" applyFill="1" applyBorder="1" applyAlignment="1">
      <alignment horizontal="center" vertical="center" wrapText="1"/>
    </xf>
    <xf numFmtId="0" fontId="3" fillId="4" borderId="28" xfId="0" applyFont="1" applyFill="1" applyBorder="1" applyAlignment="1">
      <alignment horizontal="center" vertical="center" wrapText="1"/>
    </xf>
    <xf numFmtId="0" fontId="3" fillId="4" borderId="0" xfId="0" applyFont="1" applyFill="1" applyAlignment="1">
      <alignment horizontal="center" vertical="center" wrapText="1"/>
    </xf>
    <xf numFmtId="0" fontId="4" fillId="4" borderId="2" xfId="0" applyFont="1" applyFill="1" applyBorder="1" applyAlignment="1">
      <alignment horizontal="center" vertical="center" wrapText="1"/>
    </xf>
    <xf numFmtId="0" fontId="4" fillId="4" borderId="17" xfId="0" applyFont="1" applyFill="1" applyBorder="1" applyAlignment="1">
      <alignment horizontal="center" vertical="center" wrapText="1"/>
    </xf>
    <xf numFmtId="0" fontId="4" fillId="4" borderId="33" xfId="0" applyFont="1" applyFill="1" applyBorder="1" applyAlignment="1">
      <alignment horizontal="center" vertical="center" wrapText="1"/>
    </xf>
    <xf numFmtId="0" fontId="4" fillId="4" borderId="4" xfId="0" applyFont="1" applyFill="1" applyBorder="1" applyAlignment="1">
      <alignment horizontal="center" vertical="center" wrapText="1"/>
    </xf>
    <xf numFmtId="0" fontId="1" fillId="0" borderId="12" xfId="0" applyFont="1" applyBorder="1" applyAlignment="1">
      <alignment horizontal="left" vertical="center" wrapText="1"/>
    </xf>
    <xf numFmtId="0" fontId="1" fillId="0" borderId="14" xfId="0" applyFont="1" applyBorder="1" applyAlignment="1">
      <alignment horizontal="left" vertical="center" wrapText="1"/>
    </xf>
    <xf numFmtId="0" fontId="8" fillId="0" borderId="11" xfId="0" applyFont="1" applyBorder="1" applyAlignment="1">
      <alignment horizontal="center" vertical="center" wrapText="1"/>
    </xf>
    <xf numFmtId="0" fontId="4" fillId="4" borderId="11" xfId="0" applyFont="1" applyFill="1" applyBorder="1" applyAlignment="1">
      <alignment horizontal="right" vertical="center" wrapText="1"/>
    </xf>
    <xf numFmtId="0" fontId="4" fillId="4" borderId="12" xfId="0" applyFont="1" applyFill="1" applyBorder="1" applyAlignment="1">
      <alignment horizontal="right" vertical="center" wrapText="1"/>
    </xf>
    <xf numFmtId="0" fontId="4" fillId="4" borderId="14" xfId="0" applyFont="1" applyFill="1" applyBorder="1" applyAlignment="1">
      <alignment horizontal="right" vertical="center" wrapText="1"/>
    </xf>
    <xf numFmtId="1" fontId="6" fillId="13" borderId="1" xfId="0" applyNumberFormat="1" applyFont="1" applyFill="1" applyBorder="1" applyAlignment="1">
      <alignment horizontal="center" vertical="center" wrapText="1"/>
    </xf>
    <xf numFmtId="1" fontId="16" fillId="13" borderId="9" xfId="0" applyNumberFormat="1" applyFont="1" applyFill="1" applyBorder="1" applyAlignment="1">
      <alignment horizontal="center" vertical="center" wrapText="1"/>
    </xf>
    <xf numFmtId="0" fontId="3" fillId="13" borderId="11" xfId="0" applyFont="1" applyFill="1" applyBorder="1" applyAlignment="1">
      <alignment horizontal="center" vertical="center" wrapText="1"/>
    </xf>
    <xf numFmtId="0" fontId="3" fillId="13" borderId="14" xfId="0" applyFont="1" applyFill="1" applyBorder="1" applyAlignment="1">
      <alignment horizontal="center" vertical="center" wrapText="1"/>
    </xf>
    <xf numFmtId="0" fontId="3" fillId="13" borderId="9" xfId="0" applyFont="1" applyFill="1" applyBorder="1" applyAlignment="1">
      <alignment horizontal="center" vertical="center" wrapText="1"/>
    </xf>
    <xf numFmtId="0" fontId="17" fillId="13" borderId="24" xfId="0" applyFont="1" applyFill="1" applyBorder="1" applyAlignment="1">
      <alignment horizontal="center" vertical="center" wrapText="1"/>
    </xf>
    <xf numFmtId="0" fontId="17" fillId="13" borderId="35" xfId="0" applyFont="1" applyFill="1" applyBorder="1" applyAlignment="1">
      <alignment horizontal="center" vertical="center" wrapText="1"/>
    </xf>
    <xf numFmtId="0" fontId="17" fillId="13" borderId="25" xfId="0" applyFont="1" applyFill="1" applyBorder="1" applyAlignment="1">
      <alignment horizontal="center" vertical="center" wrapText="1"/>
    </xf>
    <xf numFmtId="0" fontId="3" fillId="13" borderId="12" xfId="0" applyFont="1" applyFill="1" applyBorder="1" applyAlignment="1">
      <alignment horizontal="center" vertical="center" wrapText="1"/>
    </xf>
    <xf numFmtId="0" fontId="3" fillId="13" borderId="15" xfId="0" applyFont="1" applyFill="1" applyBorder="1" applyAlignment="1">
      <alignment horizontal="center" vertical="center" wrapText="1"/>
    </xf>
    <xf numFmtId="0" fontId="16" fillId="13" borderId="26" xfId="0" applyFont="1" applyFill="1" applyBorder="1" applyAlignment="1">
      <alignment horizontal="center" vertical="center" wrapText="1"/>
    </xf>
    <xf numFmtId="0" fontId="16" fillId="13" borderId="23" xfId="0" applyFont="1" applyFill="1" applyBorder="1" applyAlignment="1">
      <alignment horizontal="center" vertical="center" wrapText="1"/>
    </xf>
    <xf numFmtId="0" fontId="16" fillId="13" borderId="22" xfId="0" applyFont="1" applyFill="1" applyBorder="1" applyAlignment="1">
      <alignment horizontal="center" vertical="center" wrapText="1"/>
    </xf>
    <xf numFmtId="0" fontId="1" fillId="4" borderId="34" xfId="0" applyFont="1" applyFill="1" applyBorder="1" applyAlignment="1">
      <alignment horizontal="center" vertical="center" wrapText="1"/>
    </xf>
    <xf numFmtId="0" fontId="1" fillId="4" borderId="6" xfId="0" applyFont="1" applyFill="1" applyBorder="1" applyAlignment="1">
      <alignment horizontal="center" vertical="center" wrapText="1"/>
    </xf>
    <xf numFmtId="9" fontId="1" fillId="0" borderId="0" xfId="1" applyFont="1" applyBorder="1" applyAlignment="1">
      <alignment horizontal="center" wrapText="1"/>
    </xf>
    <xf numFmtId="0" fontId="1" fillId="0" borderId="0" xfId="0" applyFont="1" applyAlignment="1">
      <alignment horizontal="center" wrapText="1"/>
    </xf>
    <xf numFmtId="0" fontId="4" fillId="4" borderId="5" xfId="0" applyFont="1" applyFill="1" applyBorder="1" applyAlignment="1">
      <alignment horizontal="center" vertical="center" wrapText="1"/>
    </xf>
    <xf numFmtId="0" fontId="4" fillId="4" borderId="6" xfId="0" applyFont="1" applyFill="1" applyBorder="1" applyAlignment="1">
      <alignment horizontal="center" vertical="center" wrapText="1"/>
    </xf>
    <xf numFmtId="0" fontId="1" fillId="0" borderId="11" xfId="0" applyFont="1" applyBorder="1" applyAlignment="1">
      <alignment horizontal="left" vertical="center" wrapText="1"/>
    </xf>
    <xf numFmtId="0" fontId="4" fillId="0" borderId="0" xfId="0" applyFont="1" applyAlignment="1">
      <alignment horizontal="center" vertical="center" wrapText="1"/>
    </xf>
    <xf numFmtId="1" fontId="6" fillId="13" borderId="11" xfId="0" applyNumberFormat="1" applyFont="1" applyFill="1" applyBorder="1" applyAlignment="1">
      <alignment horizontal="center" vertical="center" wrapText="1"/>
    </xf>
    <xf numFmtId="1" fontId="6" fillId="13" borderId="14" xfId="0" applyNumberFormat="1" applyFont="1" applyFill="1" applyBorder="1" applyAlignment="1">
      <alignment horizontal="center" vertical="center" wrapText="1"/>
    </xf>
    <xf numFmtId="0" fontId="1" fillId="0" borderId="34" xfId="0" applyFont="1" applyBorder="1" applyAlignment="1">
      <alignment horizontal="center" vertical="center" wrapText="1"/>
    </xf>
    <xf numFmtId="0" fontId="5" fillId="13" borderId="7" xfId="0" applyFont="1" applyFill="1" applyBorder="1" applyAlignment="1">
      <alignment horizontal="center" vertical="center" wrapText="1"/>
    </xf>
    <xf numFmtId="0" fontId="5" fillId="13" borderId="1" xfId="0" applyFont="1" applyFill="1" applyBorder="1" applyAlignment="1">
      <alignment horizontal="center" vertical="center" wrapText="1"/>
    </xf>
    <xf numFmtId="0" fontId="1" fillId="13" borderId="1" xfId="0" applyFont="1" applyFill="1" applyBorder="1" applyAlignment="1">
      <alignment horizontal="center" vertical="center" wrapText="1"/>
    </xf>
    <xf numFmtId="0" fontId="21" fillId="13" borderId="7" xfId="0" applyFont="1" applyFill="1" applyBorder="1" applyAlignment="1">
      <alignment horizontal="center" vertical="center" wrapText="1"/>
    </xf>
    <xf numFmtId="0" fontId="21" fillId="13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0" fontId="4" fillId="0" borderId="8" xfId="0" applyFont="1" applyBorder="1" applyAlignment="1">
      <alignment horizontal="left" vertical="center" wrapText="1"/>
    </xf>
    <xf numFmtId="0" fontId="21" fillId="13" borderId="7" xfId="0" applyFont="1" applyFill="1" applyBorder="1" applyAlignment="1">
      <alignment horizontal="right" vertical="center" wrapText="1"/>
    </xf>
    <xf numFmtId="0" fontId="21" fillId="13" borderId="1" xfId="0" applyFont="1" applyFill="1" applyBorder="1" applyAlignment="1">
      <alignment horizontal="right" vertical="center" wrapText="1"/>
    </xf>
    <xf numFmtId="0" fontId="2" fillId="14" borderId="7" xfId="0" applyFont="1" applyFill="1" applyBorder="1" applyAlignment="1">
      <alignment horizontal="center" vertical="center" wrapText="1"/>
    </xf>
    <xf numFmtId="0" fontId="2" fillId="14" borderId="1" xfId="0" applyFont="1" applyFill="1" applyBorder="1" applyAlignment="1">
      <alignment horizontal="center" vertical="center" wrapText="1"/>
    </xf>
    <xf numFmtId="0" fontId="2" fillId="14" borderId="8" xfId="0" applyFont="1" applyFill="1" applyBorder="1" applyAlignment="1">
      <alignment horizontal="center" vertical="center" wrapText="1"/>
    </xf>
    <xf numFmtId="0" fontId="3" fillId="14" borderId="7" xfId="0" applyFont="1" applyFill="1" applyBorder="1" applyAlignment="1">
      <alignment horizontal="center" vertical="center" wrapText="1"/>
    </xf>
    <xf numFmtId="0" fontId="3" fillId="14" borderId="1" xfId="0" applyFont="1" applyFill="1" applyBorder="1" applyAlignment="1">
      <alignment horizontal="center" vertical="center" wrapText="1"/>
    </xf>
    <xf numFmtId="0" fontId="3" fillId="15" borderId="1" xfId="0" applyFont="1" applyFill="1" applyBorder="1" applyAlignment="1">
      <alignment horizontal="center" vertical="center" wrapText="1"/>
    </xf>
    <xf numFmtId="0" fontId="3" fillId="15" borderId="19" xfId="0" applyFont="1" applyFill="1" applyBorder="1" applyAlignment="1">
      <alignment horizontal="center" vertical="center" wrapText="1"/>
    </xf>
    <xf numFmtId="0" fontId="3" fillId="15" borderId="21" xfId="0" applyFont="1" applyFill="1" applyBorder="1" applyAlignment="1">
      <alignment horizontal="center" vertical="center" wrapText="1"/>
    </xf>
    <xf numFmtId="0" fontId="3" fillId="15" borderId="20" xfId="0" applyFont="1" applyFill="1" applyBorder="1" applyAlignment="1">
      <alignment horizontal="center" vertical="center" wrapText="1"/>
    </xf>
    <xf numFmtId="0" fontId="8" fillId="3" borderId="41" xfId="0" applyFont="1" applyFill="1" applyBorder="1" applyAlignment="1">
      <alignment horizontal="center" vertical="center" wrapText="1"/>
    </xf>
    <xf numFmtId="0" fontId="8" fillId="3" borderId="2" xfId="0" applyFont="1" applyFill="1" applyBorder="1" applyAlignment="1">
      <alignment horizontal="center" vertical="center" wrapText="1"/>
    </xf>
    <xf numFmtId="0" fontId="4" fillId="15" borderId="1" xfId="0" applyFont="1" applyFill="1" applyBorder="1" applyAlignment="1">
      <alignment horizontal="center" vertical="center" wrapText="1"/>
    </xf>
    <xf numFmtId="0" fontId="15" fillId="15" borderId="17" xfId="0" applyFont="1" applyFill="1" applyBorder="1" applyAlignment="1">
      <alignment horizontal="center" vertical="center" wrapText="1"/>
    </xf>
    <xf numFmtId="0" fontId="15" fillId="15" borderId="4" xfId="0" applyFont="1" applyFill="1" applyBorder="1" applyAlignment="1">
      <alignment horizontal="center" vertical="center" wrapText="1"/>
    </xf>
    <xf numFmtId="0" fontId="15" fillId="15" borderId="1" xfId="0" applyFont="1" applyFill="1" applyBorder="1" applyAlignment="1">
      <alignment horizontal="center" vertical="center" wrapText="1"/>
    </xf>
    <xf numFmtId="0" fontId="4" fillId="15" borderId="7" xfId="0" applyFont="1" applyFill="1" applyBorder="1" applyAlignment="1">
      <alignment horizontal="right" vertical="center" wrapText="1"/>
    </xf>
    <xf numFmtId="0" fontId="4" fillId="15" borderId="1" xfId="0" applyFont="1" applyFill="1" applyBorder="1" applyAlignment="1">
      <alignment horizontal="right" vertical="center" wrapText="1"/>
    </xf>
    <xf numFmtId="0" fontId="4" fillId="15" borderId="15" xfId="0" applyFont="1" applyFill="1" applyBorder="1" applyAlignment="1">
      <alignment horizontal="left" vertical="center" wrapText="1"/>
    </xf>
    <xf numFmtId="0" fontId="4" fillId="15" borderId="12" xfId="0" applyFont="1" applyFill="1" applyBorder="1" applyAlignment="1">
      <alignment horizontal="left" vertical="center" wrapText="1"/>
    </xf>
    <xf numFmtId="0" fontId="4" fillId="15" borderId="14" xfId="0" applyFont="1" applyFill="1" applyBorder="1" applyAlignment="1">
      <alignment horizontal="left" vertical="center" wrapText="1"/>
    </xf>
    <xf numFmtId="0" fontId="3" fillId="15" borderId="7" xfId="0" applyFont="1" applyFill="1" applyBorder="1" applyAlignment="1">
      <alignment horizontal="left" vertical="center" wrapText="1"/>
    </xf>
    <xf numFmtId="0" fontId="3" fillId="15" borderId="1" xfId="0" applyFont="1" applyFill="1" applyBorder="1" applyAlignment="1">
      <alignment horizontal="left" vertical="center" wrapText="1"/>
    </xf>
    <xf numFmtId="0" fontId="11" fillId="0" borderId="1" xfId="0" applyFont="1" applyBorder="1" applyAlignment="1">
      <alignment horizontal="center" vertical="center" wrapText="1"/>
    </xf>
    <xf numFmtId="0" fontId="7" fillId="15" borderId="8" xfId="0" applyFont="1" applyFill="1" applyBorder="1" applyAlignment="1">
      <alignment horizontal="center" vertical="center" wrapText="1"/>
    </xf>
    <xf numFmtId="0" fontId="1" fillId="3" borderId="8" xfId="0" applyFont="1" applyFill="1" applyBorder="1" applyAlignment="1">
      <alignment horizontal="center" vertical="center" wrapText="1"/>
    </xf>
    <xf numFmtId="0" fontId="15" fillId="15" borderId="5" xfId="0" applyFont="1" applyFill="1" applyBorder="1" applyAlignment="1">
      <alignment horizontal="center" vertical="center" wrapText="1"/>
    </xf>
    <xf numFmtId="0" fontId="15" fillId="15" borderId="6" xfId="0" applyFont="1" applyFill="1" applyBorder="1" applyAlignment="1">
      <alignment horizontal="center" vertical="center" wrapText="1"/>
    </xf>
    <xf numFmtId="0" fontId="4" fillId="15" borderId="1" xfId="0" applyFont="1" applyFill="1" applyBorder="1" applyAlignment="1">
      <alignment horizontal="left" vertical="center" wrapText="1"/>
    </xf>
    <xf numFmtId="0" fontId="4" fillId="15" borderId="8" xfId="0" applyFont="1" applyFill="1" applyBorder="1" applyAlignment="1">
      <alignment horizontal="left" vertical="center" wrapText="1"/>
    </xf>
    <xf numFmtId="0" fontId="23" fillId="3" borderId="1" xfId="0" applyFont="1" applyFill="1" applyBorder="1" applyAlignment="1">
      <alignment horizontal="center" vertical="center" wrapText="1"/>
    </xf>
    <xf numFmtId="0" fontId="1" fillId="15" borderId="8" xfId="0" applyFont="1" applyFill="1" applyBorder="1" applyAlignment="1">
      <alignment horizontal="center" vertical="center" wrapText="1"/>
    </xf>
    <xf numFmtId="10" fontId="23" fillId="3" borderId="1" xfId="0" applyNumberFormat="1" applyFont="1" applyFill="1" applyBorder="1" applyAlignment="1">
      <alignment horizontal="center" vertical="center" wrapText="1"/>
    </xf>
    <xf numFmtId="0" fontId="3" fillId="15" borderId="8" xfId="0" applyFont="1" applyFill="1" applyBorder="1" applyAlignment="1">
      <alignment horizontal="center" vertical="center" wrapText="1"/>
    </xf>
    <xf numFmtId="0" fontId="4" fillId="15" borderId="41" xfId="0" applyFont="1" applyFill="1" applyBorder="1" applyAlignment="1">
      <alignment horizontal="center" vertical="center" wrapText="1"/>
    </xf>
    <xf numFmtId="0" fontId="4" fillId="15" borderId="42" xfId="0" applyFont="1" applyFill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4" fillId="13" borderId="7" xfId="0" applyFont="1" applyFill="1" applyBorder="1" applyAlignment="1">
      <alignment horizontal="left" vertical="center" wrapText="1"/>
    </xf>
    <xf numFmtId="0" fontId="4" fillId="13" borderId="1" xfId="0" applyFont="1" applyFill="1" applyBorder="1" applyAlignment="1">
      <alignment horizontal="left" vertical="center" wrapText="1"/>
    </xf>
    <xf numFmtId="0" fontId="4" fillId="13" borderId="11" xfId="0" applyFont="1" applyFill="1" applyBorder="1" applyAlignment="1">
      <alignment horizontal="left" vertical="center" wrapText="1"/>
    </xf>
    <xf numFmtId="2" fontId="6" fillId="13" borderId="15" xfId="0" applyNumberFormat="1" applyFont="1" applyFill="1" applyBorder="1" applyAlignment="1">
      <alignment horizontal="center" vertical="center" wrapText="1"/>
    </xf>
    <xf numFmtId="2" fontId="6" fillId="13" borderId="43" xfId="0" applyNumberFormat="1" applyFont="1" applyFill="1" applyBorder="1" applyAlignment="1">
      <alignment horizontal="center" vertical="center" wrapText="1"/>
    </xf>
    <xf numFmtId="0" fontId="4" fillId="13" borderId="11" xfId="0" applyFont="1" applyFill="1" applyBorder="1" applyAlignment="1">
      <alignment horizontal="center" vertical="center" wrapText="1"/>
    </xf>
    <xf numFmtId="0" fontId="4" fillId="13" borderId="12" xfId="0" applyFont="1" applyFill="1" applyBorder="1" applyAlignment="1">
      <alignment horizontal="center" vertical="center" wrapText="1"/>
    </xf>
    <xf numFmtId="0" fontId="4" fillId="13" borderId="14" xfId="0" applyFont="1" applyFill="1" applyBorder="1" applyAlignment="1">
      <alignment horizontal="center" vertical="center" wrapText="1"/>
    </xf>
    <xf numFmtId="0" fontId="11" fillId="3" borderId="1" xfId="0" applyFont="1" applyFill="1" applyBorder="1" applyAlignment="1">
      <alignment horizontal="center" vertical="center" wrapText="1"/>
    </xf>
    <xf numFmtId="0" fontId="17" fillId="13" borderId="7" xfId="0" applyFont="1" applyFill="1" applyBorder="1" applyAlignment="1">
      <alignment horizontal="center" vertical="center" wrapText="1"/>
    </xf>
    <xf numFmtId="0" fontId="17" fillId="13" borderId="1" xfId="0" applyFont="1" applyFill="1" applyBorder="1" applyAlignment="1">
      <alignment horizontal="center" vertical="center" wrapText="1"/>
    </xf>
    <xf numFmtId="0" fontId="17" fillId="13" borderId="5" xfId="0" applyFont="1" applyFill="1" applyBorder="1" applyAlignment="1">
      <alignment horizontal="center" vertical="center" wrapText="1"/>
    </xf>
    <xf numFmtId="0" fontId="17" fillId="13" borderId="8" xfId="0" applyFont="1" applyFill="1" applyBorder="1" applyAlignment="1">
      <alignment horizontal="center" vertical="center" wrapText="1"/>
    </xf>
    <xf numFmtId="2" fontId="6" fillId="13" borderId="24" xfId="0" applyNumberFormat="1" applyFont="1" applyFill="1" applyBorder="1" applyAlignment="1">
      <alignment horizontal="center" vertical="center" wrapText="1"/>
    </xf>
    <xf numFmtId="2" fontId="6" fillId="13" borderId="25" xfId="0" applyNumberFormat="1" applyFont="1" applyFill="1" applyBorder="1" applyAlignment="1">
      <alignment horizontal="center" vertical="center" wrapText="1"/>
    </xf>
    <xf numFmtId="10" fontId="11" fillId="3" borderId="1" xfId="0" applyNumberFormat="1" applyFont="1" applyFill="1" applyBorder="1" applyAlignment="1">
      <alignment horizontal="center" vertical="center" wrapText="1"/>
    </xf>
    <xf numFmtId="0" fontId="1" fillId="3" borderId="15" xfId="0" applyFont="1" applyFill="1" applyBorder="1" applyAlignment="1">
      <alignment horizontal="center" wrapText="1"/>
    </xf>
    <xf numFmtId="0" fontId="1" fillId="3" borderId="12" xfId="0" applyFont="1" applyFill="1" applyBorder="1" applyAlignment="1">
      <alignment horizontal="center" wrapText="1"/>
    </xf>
    <xf numFmtId="0" fontId="1" fillId="3" borderId="43" xfId="0" applyFont="1" applyFill="1" applyBorder="1" applyAlignment="1">
      <alignment horizontal="center" wrapText="1"/>
    </xf>
    <xf numFmtId="0" fontId="16" fillId="13" borderId="44" xfId="0" applyFont="1" applyFill="1" applyBorder="1" applyAlignment="1">
      <alignment horizontal="left" vertical="center" wrapText="1"/>
    </xf>
    <xf numFmtId="0" fontId="16" fillId="13" borderId="9" xfId="0" applyFont="1" applyFill="1" applyBorder="1" applyAlignment="1">
      <alignment horizontal="left" vertical="center" wrapText="1"/>
    </xf>
    <xf numFmtId="0" fontId="16" fillId="13" borderId="45" xfId="0" applyFont="1" applyFill="1" applyBorder="1" applyAlignment="1">
      <alignment horizontal="left" vertical="center" wrapText="1"/>
    </xf>
    <xf numFmtId="0" fontId="24" fillId="13" borderId="26" xfId="0" applyFont="1" applyFill="1" applyBorder="1" applyAlignment="1">
      <alignment horizontal="center" vertical="center" wrapText="1"/>
    </xf>
    <xf numFmtId="0" fontId="24" fillId="13" borderId="46" xfId="0" applyFont="1" applyFill="1" applyBorder="1" applyAlignment="1">
      <alignment horizontal="center" vertical="center" wrapText="1"/>
    </xf>
    <xf numFmtId="0" fontId="4" fillId="0" borderId="47" xfId="0" applyFont="1" applyBorder="1" applyAlignment="1">
      <alignment horizontal="center" vertical="center" wrapText="1"/>
    </xf>
    <xf numFmtId="0" fontId="4" fillId="0" borderId="47" xfId="0" applyFont="1" applyBorder="1" applyAlignment="1">
      <alignment horizontal="center" wrapText="1"/>
    </xf>
    <xf numFmtId="0" fontId="4" fillId="0" borderId="0" xfId="0" applyFont="1" applyAlignment="1">
      <alignment horizontal="center" wrapText="1"/>
    </xf>
  </cellXfs>
  <cellStyles count="2">
    <cellStyle name="Normale" xfId="0" builtinId="0"/>
    <cellStyle name="Percentuale" xfId="1" builtinId="5"/>
  </cellStyles>
  <dxfs count="52">
    <dxf>
      <fill>
        <patternFill>
          <bgColor rgb="FF00B05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numFmt numFmtId="30" formatCode="@"/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numFmt numFmtId="30" formatCode="@"/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numFmt numFmtId="30" formatCode="@"/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numFmt numFmtId="30" formatCode="@"/>
      <fill>
        <patternFill>
          <bgColor rgb="FFFF0000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mbria"/>
        <scheme val="none"/>
      </font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mbria"/>
        <scheme val="none"/>
      </font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mbria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mbria"/>
        <scheme val="none"/>
      </font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mbria"/>
        <scheme val="none"/>
      </font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mbria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mbria"/>
        <scheme val="none"/>
      </font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mbria"/>
        <scheme val="none"/>
      </font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mbria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mbria"/>
        <scheme val="none"/>
      </font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mbria"/>
        <scheme val="none"/>
      </font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mbria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mbria"/>
        <scheme val="none"/>
      </font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mbria"/>
        <scheme val="none"/>
      </font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mbria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mbria"/>
        <scheme val="none"/>
      </font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mbria"/>
        <scheme val="none"/>
      </font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mbria"/>
        <scheme val="none"/>
      </font>
      <fill>
        <patternFill patternType="solid">
          <fgColor indexed="64"/>
          <bgColor theme="4" tint="0.39997558519241921"/>
        </patternFill>
      </fill>
      <alignment horizontal="center" vertical="center" textRotation="0" wrapText="1" 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mbria"/>
        <scheme val="none"/>
      </font>
      <fill>
        <patternFill patternType="solid">
          <fgColor indexed="64"/>
          <bgColor theme="4" tint="0.39997558519241921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numFmt numFmtId="30" formatCode="@"/>
      <fill>
        <patternFill>
          <bgColor rgb="FFFF0000"/>
        </patternFill>
      </fill>
    </dxf>
  </dxfs>
  <tableStyles count="0" defaultTableStyle="TableStyleMedium2" defaultPivotStyle="PivotStyleLight16"/>
  <colors>
    <mruColors>
      <color rgb="FFF9FEB8"/>
      <color rgb="FFFDFFDD"/>
      <color rgb="FF8F7182"/>
      <color rgb="FFEFE5F7"/>
      <color rgb="FFDE6467"/>
      <color rgb="FFEBA3A5"/>
      <color rgb="FF6EF271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ella1" displayName="Tabella1" ref="A8:R22" totalsRowShown="0" headerRowDxfId="45" headerRowBorderDxfId="44" tableBorderDxfId="43" totalsRowBorderDxfId="42">
  <autoFilter ref="A8:R22" xr:uid="{00000000-0009-0000-0100-000001000000}"/>
  <tableColumns count="18">
    <tableColumn id="1" xr3:uid="{00000000-0010-0000-0000-000001000000}" name="n. " dataDxfId="41"/>
    <tableColumn id="2" xr3:uid="{00000000-0010-0000-0000-000002000000}" name="obiettivo" dataDxfId="40"/>
    <tableColumn id="3" xr3:uid="{00000000-0010-0000-0000-000003000000}" name="Risultato atteso" dataDxfId="39"/>
    <tableColumn id="4" xr3:uid="{00000000-0010-0000-0000-000004000000}" name="Peso" dataDxfId="38"/>
    <tableColumn id="5" xr3:uid="{00000000-0010-0000-0000-000005000000}" name="fase 1" dataDxfId="37"/>
    <tableColumn id="6" xr3:uid="{00000000-0010-0000-0000-000006000000}" name="dipendenti coinvolti" dataDxfId="36"/>
    <tableColumn id="7" xr3:uid="{00000000-0010-0000-0000-000007000000}" name="fase 2" dataDxfId="35"/>
    <tableColumn id="8" xr3:uid="{00000000-0010-0000-0000-000008000000}" name="dipendenti coinvolti2" dataDxfId="34"/>
    <tableColumn id="9" xr3:uid="{00000000-0010-0000-0000-000009000000}" name="fase 3" dataDxfId="33"/>
    <tableColumn id="10" xr3:uid="{00000000-0010-0000-0000-00000A000000}" name="dipendenti coinvolti3" dataDxfId="32"/>
    <tableColumn id="11" xr3:uid="{00000000-0010-0000-0000-00000B000000}" name="fase 4" dataDxfId="31"/>
    <tableColumn id="12" xr3:uid="{00000000-0010-0000-0000-00000C000000}" name="dipendenti coinvolti4" dataDxfId="30"/>
    <tableColumn id="13" xr3:uid="{00000000-0010-0000-0000-00000D000000}" name="fase 5" dataDxfId="29"/>
    <tableColumn id="14" xr3:uid="{00000000-0010-0000-0000-00000E000000}" name="dipendenti coinvolti5" dataDxfId="28"/>
    <tableColumn id="15" xr3:uid="{00000000-0010-0000-0000-00000F000000}" name="dipendenti coinvolti 3" dataDxfId="27"/>
    <tableColumn id="16" xr3:uid="{00000000-0010-0000-0000-000010000000}" name="indicatore 1" dataDxfId="26"/>
    <tableColumn id="17" xr3:uid="{00000000-0010-0000-0000-000011000000}" name="indicatore 2" dataDxfId="25"/>
    <tableColumn id="18" xr3:uid="{00000000-0010-0000-0000-000012000000}" name="indicatore 3" dataDxfId="24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2013 - Tema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T71"/>
  <sheetViews>
    <sheetView topLeftCell="A4" zoomScale="70" zoomScaleNormal="70" workbookViewId="0">
      <selection activeCell="U7" sqref="U7"/>
    </sheetView>
  </sheetViews>
  <sheetFormatPr defaultColWidth="8.85546875" defaultRowHeight="14.25" x14ac:dyDescent="0.2"/>
  <cols>
    <col min="1" max="1" width="16.85546875" style="1" customWidth="1"/>
    <col min="2" max="3" width="30.5703125" style="19" customWidth="1"/>
    <col min="4" max="4" width="10" style="1" customWidth="1"/>
    <col min="5" max="5" width="18.28515625" style="1" customWidth="1"/>
    <col min="6" max="6" width="22.28515625" style="1" customWidth="1"/>
    <col min="7" max="7" width="18.28515625" style="1" customWidth="1"/>
    <col min="8" max="8" width="23.7109375" style="1" customWidth="1"/>
    <col min="9" max="9" width="18.28515625" style="1" customWidth="1"/>
    <col min="10" max="14" width="18.28515625" style="1" hidden="1" customWidth="1"/>
    <col min="15" max="17" width="18.28515625" style="1" customWidth="1"/>
    <col min="18" max="18" width="18.85546875" style="1" customWidth="1"/>
    <col min="19" max="19" width="6.28515625" style="1" customWidth="1"/>
    <col min="20" max="16384" width="8.85546875" style="1"/>
  </cols>
  <sheetData>
    <row r="1" spans="1:20" ht="37.15" customHeight="1" x14ac:dyDescent="0.2">
      <c r="A1" s="163" t="s">
        <v>87</v>
      </c>
      <c r="B1" s="163"/>
      <c r="C1" s="163"/>
      <c r="D1" s="163"/>
      <c r="E1" s="163"/>
      <c r="F1" s="163"/>
      <c r="G1" s="163"/>
      <c r="H1" s="163"/>
      <c r="I1" s="163"/>
      <c r="J1" s="163"/>
      <c r="K1" s="163"/>
      <c r="L1" s="163"/>
      <c r="M1" s="163"/>
      <c r="N1" s="163"/>
      <c r="O1" s="163"/>
      <c r="P1" s="163"/>
      <c r="Q1" s="163"/>
      <c r="R1" s="164"/>
      <c r="S1" s="145"/>
    </row>
    <row r="2" spans="1:20" ht="37.5" x14ac:dyDescent="0.2">
      <c r="A2" s="163" t="s">
        <v>37</v>
      </c>
      <c r="B2" s="163"/>
      <c r="C2" s="163"/>
      <c r="D2" s="163"/>
      <c r="E2" s="163"/>
      <c r="F2" s="163"/>
      <c r="G2" s="163"/>
      <c r="H2" s="163"/>
      <c r="I2" s="171" t="s">
        <v>40</v>
      </c>
      <c r="J2" s="171"/>
      <c r="K2" s="171"/>
      <c r="L2" s="171"/>
      <c r="M2" s="171"/>
      <c r="N2" s="171"/>
      <c r="O2" s="171"/>
      <c r="P2" s="165"/>
      <c r="Q2" s="165"/>
      <c r="R2" s="166"/>
      <c r="S2" s="145"/>
    </row>
    <row r="3" spans="1:20" ht="51.6" customHeight="1" x14ac:dyDescent="0.2">
      <c r="A3" s="171" t="s">
        <v>38</v>
      </c>
      <c r="B3" s="171"/>
      <c r="C3" s="171"/>
      <c r="D3" s="167"/>
      <c r="E3" s="167"/>
      <c r="F3" s="167"/>
      <c r="G3" s="167"/>
      <c r="H3" s="167"/>
      <c r="I3" s="167"/>
      <c r="J3" s="167"/>
      <c r="K3" s="167"/>
      <c r="L3" s="167"/>
      <c r="M3" s="167"/>
      <c r="N3" s="167"/>
      <c r="O3" s="167"/>
      <c r="P3" s="167"/>
      <c r="Q3" s="167"/>
      <c r="R3" s="168"/>
      <c r="S3" s="145"/>
    </row>
    <row r="4" spans="1:20" ht="52.15" customHeight="1" x14ac:dyDescent="0.2">
      <c r="A4" s="171" t="s">
        <v>39</v>
      </c>
      <c r="B4" s="171"/>
      <c r="C4" s="171"/>
      <c r="D4" s="167"/>
      <c r="E4" s="167"/>
      <c r="F4" s="167"/>
      <c r="G4" s="167"/>
      <c r="H4" s="167"/>
      <c r="I4" s="167"/>
      <c r="J4" s="167"/>
      <c r="K4" s="167"/>
      <c r="L4" s="167"/>
      <c r="M4" s="167"/>
      <c r="N4" s="167"/>
      <c r="O4" s="167"/>
      <c r="P4" s="167"/>
      <c r="Q4" s="167"/>
      <c r="R4" s="168"/>
      <c r="S4" s="145"/>
    </row>
    <row r="5" spans="1:20" ht="22.9" customHeight="1" x14ac:dyDescent="0.2">
      <c r="A5" s="159" t="s">
        <v>9</v>
      </c>
      <c r="B5" s="160"/>
      <c r="C5" s="160"/>
      <c r="D5" s="160"/>
      <c r="E5" s="160"/>
      <c r="F5" s="160"/>
      <c r="G5" s="160"/>
      <c r="H5" s="160"/>
      <c r="I5" s="160"/>
      <c r="J5" s="160"/>
      <c r="K5" s="160"/>
      <c r="L5" s="160"/>
      <c r="M5" s="160"/>
      <c r="N5" s="160"/>
      <c r="O5" s="160"/>
      <c r="P5" s="160"/>
      <c r="Q5" s="160"/>
      <c r="R5" s="160"/>
      <c r="S5" s="145"/>
    </row>
    <row r="6" spans="1:20" ht="35.450000000000003" customHeight="1" x14ac:dyDescent="0.2">
      <c r="A6" s="174" t="s">
        <v>50</v>
      </c>
      <c r="B6" s="175"/>
      <c r="C6" s="175"/>
      <c r="D6" s="175"/>
      <c r="E6" s="175"/>
      <c r="F6" s="175"/>
      <c r="G6" s="175"/>
      <c r="H6" s="175"/>
      <c r="I6" s="175"/>
      <c r="J6" s="175"/>
      <c r="K6" s="175"/>
      <c r="L6" s="175"/>
      <c r="M6" s="175"/>
      <c r="N6" s="175"/>
      <c r="O6" s="175"/>
      <c r="P6" s="175"/>
      <c r="Q6" s="175"/>
      <c r="R6" s="175"/>
      <c r="S6" s="145"/>
    </row>
    <row r="7" spans="1:20" ht="39.6" customHeight="1" x14ac:dyDescent="0.2">
      <c r="A7" s="172">
        <v>40</v>
      </c>
      <c r="B7" s="173"/>
      <c r="C7" s="173"/>
      <c r="D7" s="173"/>
      <c r="E7" s="173"/>
      <c r="F7" s="173"/>
      <c r="G7" s="173"/>
      <c r="H7" s="173"/>
      <c r="I7" s="173"/>
      <c r="J7" s="173"/>
      <c r="K7" s="173"/>
      <c r="L7" s="173"/>
      <c r="M7" s="173"/>
      <c r="N7" s="173"/>
      <c r="O7" s="173"/>
      <c r="P7" s="173"/>
      <c r="Q7" s="173"/>
      <c r="S7" s="145"/>
    </row>
    <row r="8" spans="1:20" s="20" customFormat="1" ht="28.5" x14ac:dyDescent="0.25">
      <c r="A8" s="23" t="s">
        <v>80</v>
      </c>
      <c r="B8" s="6" t="s">
        <v>68</v>
      </c>
      <c r="C8" s="24" t="s">
        <v>6</v>
      </c>
      <c r="D8" s="6" t="s">
        <v>0</v>
      </c>
      <c r="E8" s="12" t="s">
        <v>58</v>
      </c>
      <c r="F8" s="12" t="s">
        <v>66</v>
      </c>
      <c r="G8" s="12" t="s">
        <v>59</v>
      </c>
      <c r="H8" s="12" t="s">
        <v>69</v>
      </c>
      <c r="I8" s="12" t="s">
        <v>60</v>
      </c>
      <c r="J8" s="12" t="s">
        <v>70</v>
      </c>
      <c r="K8" s="12" t="s">
        <v>61</v>
      </c>
      <c r="L8" s="12" t="s">
        <v>71</v>
      </c>
      <c r="M8" s="12" t="s">
        <v>62</v>
      </c>
      <c r="N8" s="12" t="s">
        <v>72</v>
      </c>
      <c r="O8" s="12" t="s">
        <v>88</v>
      </c>
      <c r="P8" s="12" t="s">
        <v>63</v>
      </c>
      <c r="Q8" s="25" t="s">
        <v>64</v>
      </c>
      <c r="R8" s="25" t="s">
        <v>65</v>
      </c>
      <c r="S8" s="145"/>
      <c r="T8" s="35"/>
    </row>
    <row r="9" spans="1:20" ht="61.15" customHeight="1" x14ac:dyDescent="0.2">
      <c r="A9" s="21">
        <v>1</v>
      </c>
      <c r="B9" s="5" t="s">
        <v>41</v>
      </c>
      <c r="C9" s="5" t="s">
        <v>46</v>
      </c>
      <c r="D9" s="10">
        <v>8</v>
      </c>
      <c r="E9" s="5" t="s">
        <v>73</v>
      </c>
      <c r="F9" s="5" t="s">
        <v>74</v>
      </c>
      <c r="G9" s="10" t="s">
        <v>59</v>
      </c>
      <c r="H9" s="5" t="s">
        <v>75</v>
      </c>
      <c r="I9" s="5"/>
      <c r="J9" s="10"/>
      <c r="K9" s="5"/>
      <c r="L9" s="5"/>
      <c r="M9" s="10"/>
      <c r="N9" s="5"/>
      <c r="O9" s="5"/>
      <c r="P9" s="10"/>
      <c r="Q9" s="22"/>
      <c r="R9" s="22"/>
      <c r="S9" s="145"/>
    </row>
    <row r="10" spans="1:20" ht="61.15" customHeight="1" x14ac:dyDescent="0.2">
      <c r="A10" s="21">
        <v>2</v>
      </c>
      <c r="B10" s="5" t="s">
        <v>67</v>
      </c>
      <c r="C10" s="5" t="s">
        <v>46</v>
      </c>
      <c r="D10" s="10">
        <v>8</v>
      </c>
      <c r="E10" s="5" t="s">
        <v>76</v>
      </c>
      <c r="F10" s="5" t="s">
        <v>77</v>
      </c>
      <c r="G10" s="10" t="s">
        <v>78</v>
      </c>
      <c r="H10" s="5" t="s">
        <v>79</v>
      </c>
      <c r="I10" s="5"/>
      <c r="J10" s="10"/>
      <c r="K10" s="5"/>
      <c r="L10" s="5"/>
      <c r="M10" s="10"/>
      <c r="N10" s="5"/>
      <c r="O10" s="5"/>
      <c r="P10" s="10"/>
      <c r="Q10" s="22"/>
      <c r="R10" s="22"/>
      <c r="S10" s="145"/>
    </row>
    <row r="11" spans="1:20" ht="61.15" customHeight="1" x14ac:dyDescent="0.2">
      <c r="A11" s="21">
        <v>3</v>
      </c>
      <c r="B11" s="5" t="s">
        <v>42</v>
      </c>
      <c r="C11" s="5" t="s">
        <v>46</v>
      </c>
      <c r="D11" s="10">
        <v>8</v>
      </c>
      <c r="E11" s="5"/>
      <c r="F11" s="5"/>
      <c r="G11" s="10"/>
      <c r="H11" s="5"/>
      <c r="I11" s="5"/>
      <c r="J11" s="10"/>
      <c r="K11" s="5"/>
      <c r="L11" s="5"/>
      <c r="M11" s="10"/>
      <c r="N11" s="5"/>
      <c r="O11" s="5"/>
      <c r="P11" s="10"/>
      <c r="Q11" s="22"/>
      <c r="R11" s="22"/>
      <c r="S11" s="145"/>
    </row>
    <row r="12" spans="1:20" ht="61.15" customHeight="1" x14ac:dyDescent="0.2">
      <c r="A12" s="21">
        <v>4</v>
      </c>
      <c r="B12" s="5" t="s">
        <v>43</v>
      </c>
      <c r="C12" s="5" t="s">
        <v>46</v>
      </c>
      <c r="D12" s="10">
        <v>8</v>
      </c>
      <c r="E12" s="5"/>
      <c r="F12" s="5"/>
      <c r="G12" s="10"/>
      <c r="H12" s="5"/>
      <c r="I12" s="5"/>
      <c r="J12" s="10"/>
      <c r="K12" s="5"/>
      <c r="L12" s="5"/>
      <c r="M12" s="10"/>
      <c r="N12" s="5"/>
      <c r="O12" s="5"/>
      <c r="P12" s="10"/>
      <c r="Q12" s="22"/>
      <c r="R12" s="22"/>
      <c r="S12" s="145"/>
    </row>
    <row r="13" spans="1:20" ht="61.15" customHeight="1" x14ac:dyDescent="0.2">
      <c r="A13" s="21">
        <v>5</v>
      </c>
      <c r="B13" s="5" t="s">
        <v>44</v>
      </c>
      <c r="C13" s="5" t="s">
        <v>46</v>
      </c>
      <c r="D13" s="10">
        <v>8</v>
      </c>
      <c r="E13" s="5"/>
      <c r="F13" s="5"/>
      <c r="G13" s="10"/>
      <c r="H13" s="5"/>
      <c r="I13" s="5"/>
      <c r="J13" s="10"/>
      <c r="K13" s="5"/>
      <c r="L13" s="5"/>
      <c r="M13" s="10"/>
      <c r="N13" s="5"/>
      <c r="O13" s="5"/>
      <c r="P13" s="10"/>
      <c r="Q13" s="22"/>
      <c r="R13" s="22"/>
      <c r="S13" s="145"/>
    </row>
    <row r="14" spans="1:20" ht="61.15" hidden="1" customHeight="1" x14ac:dyDescent="0.2">
      <c r="A14" s="21">
        <v>6</v>
      </c>
      <c r="B14" s="5"/>
      <c r="C14" s="5"/>
      <c r="D14" s="10"/>
      <c r="E14" s="5"/>
      <c r="F14" s="5"/>
      <c r="G14" s="10"/>
      <c r="H14" s="5"/>
      <c r="I14" s="5"/>
      <c r="J14" s="10"/>
      <c r="K14" s="5"/>
      <c r="L14" s="5"/>
      <c r="M14" s="10"/>
      <c r="N14" s="5"/>
      <c r="O14" s="5"/>
      <c r="P14" s="10"/>
      <c r="Q14" s="22"/>
      <c r="R14" s="22"/>
      <c r="S14" s="145"/>
    </row>
    <row r="15" spans="1:20" ht="61.15" hidden="1" customHeight="1" x14ac:dyDescent="0.2">
      <c r="A15" s="21">
        <v>7</v>
      </c>
      <c r="B15" s="5"/>
      <c r="C15" s="5"/>
      <c r="D15" s="10"/>
      <c r="E15" s="5"/>
      <c r="F15" s="5"/>
      <c r="G15" s="10"/>
      <c r="H15" s="5"/>
      <c r="I15" s="5"/>
      <c r="J15" s="10"/>
      <c r="K15" s="5"/>
      <c r="L15" s="5"/>
      <c r="M15" s="10"/>
      <c r="N15" s="5"/>
      <c r="O15" s="5"/>
      <c r="P15" s="10"/>
      <c r="Q15" s="22"/>
      <c r="R15" s="22"/>
      <c r="S15" s="145"/>
    </row>
    <row r="16" spans="1:20" ht="61.15" hidden="1" customHeight="1" x14ac:dyDescent="0.2">
      <c r="A16" s="21">
        <v>8</v>
      </c>
      <c r="B16" s="5"/>
      <c r="C16" s="5"/>
      <c r="D16" s="10"/>
      <c r="E16" s="5"/>
      <c r="F16" s="5"/>
      <c r="G16" s="10"/>
      <c r="H16" s="5"/>
      <c r="I16" s="5"/>
      <c r="J16" s="10"/>
      <c r="K16" s="5"/>
      <c r="L16" s="5"/>
      <c r="M16" s="10"/>
      <c r="N16" s="5"/>
      <c r="O16" s="5"/>
      <c r="P16" s="10"/>
      <c r="Q16" s="22"/>
      <c r="R16" s="22"/>
      <c r="S16" s="145"/>
    </row>
    <row r="17" spans="1:19" ht="61.15" hidden="1" customHeight="1" x14ac:dyDescent="0.2">
      <c r="A17" s="21">
        <v>9</v>
      </c>
      <c r="B17" s="5"/>
      <c r="C17" s="5"/>
      <c r="D17" s="10"/>
      <c r="E17" s="5"/>
      <c r="F17" s="5"/>
      <c r="G17" s="10"/>
      <c r="H17" s="5"/>
      <c r="I17" s="5"/>
      <c r="J17" s="10"/>
      <c r="K17" s="5"/>
      <c r="L17" s="5"/>
      <c r="M17" s="10"/>
      <c r="N17" s="5"/>
      <c r="O17" s="5"/>
      <c r="P17" s="10"/>
      <c r="Q17" s="22"/>
      <c r="R17" s="22"/>
      <c r="S17" s="145"/>
    </row>
    <row r="18" spans="1:19" ht="61.15" hidden="1" customHeight="1" x14ac:dyDescent="0.2">
      <c r="A18" s="21">
        <v>10</v>
      </c>
      <c r="B18" s="5"/>
      <c r="C18" s="5"/>
      <c r="D18" s="10"/>
      <c r="E18" s="5"/>
      <c r="F18" s="5"/>
      <c r="G18" s="10"/>
      <c r="H18" s="5"/>
      <c r="I18" s="5"/>
      <c r="J18" s="10"/>
      <c r="K18" s="5"/>
      <c r="L18" s="5"/>
      <c r="M18" s="10"/>
      <c r="N18" s="5"/>
      <c r="O18" s="5"/>
      <c r="P18" s="10"/>
      <c r="Q18" s="22"/>
      <c r="R18" s="22"/>
      <c r="S18" s="145"/>
    </row>
    <row r="19" spans="1:19" ht="61.15" hidden="1" customHeight="1" x14ac:dyDescent="0.2">
      <c r="A19" s="21">
        <v>11</v>
      </c>
      <c r="B19" s="5"/>
      <c r="C19" s="5"/>
      <c r="D19" s="10"/>
      <c r="E19" s="5"/>
      <c r="F19" s="5"/>
      <c r="G19" s="10"/>
      <c r="H19" s="5"/>
      <c r="I19" s="5"/>
      <c r="J19" s="10"/>
      <c r="K19" s="5"/>
      <c r="L19" s="5"/>
      <c r="M19" s="10"/>
      <c r="N19" s="5"/>
      <c r="O19" s="5"/>
      <c r="P19" s="10"/>
      <c r="Q19" s="22"/>
      <c r="R19" s="22"/>
      <c r="S19" s="145"/>
    </row>
    <row r="20" spans="1:19" ht="61.15" hidden="1" customHeight="1" x14ac:dyDescent="0.2">
      <c r="A20" s="21">
        <v>12</v>
      </c>
      <c r="B20" s="5"/>
      <c r="C20" s="5"/>
      <c r="D20" s="10"/>
      <c r="E20" s="5"/>
      <c r="F20" s="5"/>
      <c r="G20" s="10"/>
      <c r="H20" s="5"/>
      <c r="I20" s="5"/>
      <c r="J20" s="10"/>
      <c r="K20" s="5"/>
      <c r="L20" s="5"/>
      <c r="M20" s="10"/>
      <c r="N20" s="5"/>
      <c r="O20" s="5"/>
      <c r="P20" s="10"/>
      <c r="Q20" s="22"/>
      <c r="R20" s="22"/>
      <c r="S20" s="145"/>
    </row>
    <row r="21" spans="1:19" ht="61.15" hidden="1" customHeight="1" x14ac:dyDescent="0.2">
      <c r="A21" s="21">
        <v>13</v>
      </c>
      <c r="B21" s="5"/>
      <c r="C21" s="5"/>
      <c r="D21" s="10"/>
      <c r="E21" s="5"/>
      <c r="F21" s="5"/>
      <c r="G21" s="10"/>
      <c r="H21" s="5"/>
      <c r="I21" s="5"/>
      <c r="J21" s="10"/>
      <c r="K21" s="5"/>
      <c r="L21" s="5"/>
      <c r="M21" s="10"/>
      <c r="N21" s="5"/>
      <c r="O21" s="5"/>
      <c r="P21" s="10"/>
      <c r="Q21" s="22"/>
      <c r="R21" s="22"/>
      <c r="S21" s="145"/>
    </row>
    <row r="22" spans="1:19" ht="31.15" customHeight="1" x14ac:dyDescent="0.2">
      <c r="A22" s="26" t="s">
        <v>11</v>
      </c>
      <c r="B22" s="27"/>
      <c r="C22" s="27"/>
      <c r="D22" s="28">
        <f>SUM(D9:D21)</f>
        <v>40</v>
      </c>
      <c r="E22" s="8"/>
      <c r="F22" s="8"/>
      <c r="G22" s="11"/>
      <c r="H22" s="8"/>
      <c r="I22" s="8"/>
      <c r="J22" s="11"/>
      <c r="K22" s="8"/>
      <c r="L22" s="8"/>
      <c r="M22" s="11"/>
      <c r="N22" s="8"/>
      <c r="O22" s="8"/>
      <c r="P22" s="11"/>
      <c r="Q22" s="29"/>
      <c r="R22" s="29"/>
      <c r="S22" s="145"/>
    </row>
    <row r="23" spans="1:19" ht="31.15" customHeight="1" x14ac:dyDescent="0.2">
      <c r="A23" s="147"/>
      <c r="B23" s="147"/>
      <c r="C23" s="147"/>
      <c r="D23" s="147"/>
      <c r="E23" s="147"/>
      <c r="F23" s="147"/>
      <c r="G23" s="147"/>
      <c r="H23" s="147"/>
      <c r="I23" s="147"/>
      <c r="J23" s="147"/>
      <c r="K23" s="147"/>
      <c r="L23" s="147"/>
      <c r="M23" s="147"/>
      <c r="N23" s="147"/>
      <c r="O23" s="147"/>
      <c r="P23" s="147"/>
      <c r="Q23" s="147"/>
      <c r="R23" s="147"/>
      <c r="S23" s="148"/>
    </row>
    <row r="24" spans="1:19" ht="41.45" customHeight="1" x14ac:dyDescent="0.2">
      <c r="A24" s="169" t="s">
        <v>10</v>
      </c>
      <c r="B24" s="169"/>
      <c r="C24" s="169"/>
      <c r="D24" s="169"/>
      <c r="E24" s="169"/>
      <c r="F24" s="169"/>
      <c r="G24" s="169"/>
      <c r="H24" s="169"/>
      <c r="I24" s="169"/>
      <c r="J24" s="169"/>
      <c r="K24" s="169"/>
      <c r="L24" s="169"/>
      <c r="M24" s="169"/>
      <c r="N24" s="169"/>
      <c r="O24" s="169"/>
      <c r="P24" s="169"/>
      <c r="Q24" s="169"/>
      <c r="R24" s="170"/>
      <c r="S24" s="146"/>
    </row>
    <row r="25" spans="1:19" ht="52.15" customHeight="1" x14ac:dyDescent="0.2">
      <c r="A25" s="157" t="s">
        <v>48</v>
      </c>
      <c r="B25" s="157"/>
      <c r="C25" s="157"/>
      <c r="D25" s="157"/>
      <c r="E25" s="157"/>
      <c r="F25" s="157"/>
      <c r="G25" s="157"/>
      <c r="H25" s="157"/>
      <c r="I25" s="157"/>
      <c r="J25" s="157"/>
      <c r="K25" s="157"/>
      <c r="L25" s="157"/>
      <c r="M25" s="157"/>
      <c r="N25" s="157"/>
      <c r="O25" s="157"/>
      <c r="P25" s="157"/>
      <c r="Q25" s="157"/>
      <c r="R25" s="158"/>
      <c r="S25" s="146"/>
    </row>
    <row r="26" spans="1:19" ht="34.15" customHeight="1" x14ac:dyDescent="0.2">
      <c r="A26" s="153" t="s">
        <v>49</v>
      </c>
      <c r="B26" s="153"/>
      <c r="C26" s="153"/>
      <c r="D26" s="153"/>
      <c r="E26" s="153"/>
      <c r="F26" s="153"/>
      <c r="G26" s="153"/>
      <c r="H26" s="153"/>
      <c r="I26" s="153"/>
      <c r="J26" s="153"/>
      <c r="K26" s="153"/>
      <c r="L26" s="153"/>
      <c r="M26" s="153"/>
      <c r="N26" s="153"/>
      <c r="O26" s="153"/>
      <c r="P26" s="153"/>
      <c r="Q26" s="153"/>
      <c r="R26" s="154"/>
      <c r="S26" s="146"/>
    </row>
    <row r="27" spans="1:19" ht="43.15" customHeight="1" x14ac:dyDescent="0.2">
      <c r="A27" s="155">
        <v>30</v>
      </c>
      <c r="B27" s="155"/>
      <c r="C27" s="155"/>
      <c r="D27" s="155"/>
      <c r="E27" s="155"/>
      <c r="F27" s="155"/>
      <c r="G27" s="155"/>
      <c r="H27" s="155"/>
      <c r="I27" s="155"/>
      <c r="J27" s="155"/>
      <c r="K27" s="155"/>
      <c r="L27" s="155"/>
      <c r="M27" s="155"/>
      <c r="N27" s="155"/>
      <c r="O27" s="155"/>
      <c r="P27" s="155"/>
      <c r="Q27" s="155"/>
      <c r="R27" s="156"/>
      <c r="S27" s="146"/>
    </row>
    <row r="28" spans="1:19" ht="28.5" x14ac:dyDescent="0.2">
      <c r="A28" s="151" t="s">
        <v>5</v>
      </c>
      <c r="B28" s="151"/>
      <c r="C28" s="18" t="s">
        <v>6</v>
      </c>
      <c r="D28" s="3" t="s">
        <v>0</v>
      </c>
      <c r="E28" s="13" t="s">
        <v>58</v>
      </c>
      <c r="F28" s="13" t="s">
        <v>66</v>
      </c>
      <c r="G28" s="13" t="s">
        <v>59</v>
      </c>
      <c r="H28" s="13" t="s">
        <v>69</v>
      </c>
      <c r="I28" s="13" t="s">
        <v>60</v>
      </c>
      <c r="J28" s="13" t="s">
        <v>70</v>
      </c>
      <c r="K28" s="13" t="s">
        <v>61</v>
      </c>
      <c r="L28" s="13" t="s">
        <v>71</v>
      </c>
      <c r="M28" s="13" t="s">
        <v>62</v>
      </c>
      <c r="N28" s="13" t="s">
        <v>72</v>
      </c>
      <c r="O28" s="13" t="s">
        <v>88</v>
      </c>
      <c r="P28" s="13" t="s">
        <v>63</v>
      </c>
      <c r="Q28" s="13" t="s">
        <v>64</v>
      </c>
      <c r="R28" s="33" t="s">
        <v>65</v>
      </c>
      <c r="S28" s="146"/>
    </row>
    <row r="29" spans="1:19" ht="61.9" customHeight="1" x14ac:dyDescent="0.2">
      <c r="A29" s="9">
        <v>1</v>
      </c>
      <c r="B29" s="5" t="s">
        <v>41</v>
      </c>
      <c r="C29" s="5" t="s">
        <v>46</v>
      </c>
      <c r="D29" s="10">
        <v>5</v>
      </c>
      <c r="E29" s="32"/>
      <c r="F29" s="32"/>
      <c r="G29" s="10"/>
      <c r="H29" s="5"/>
      <c r="I29" s="32"/>
      <c r="J29" s="31"/>
      <c r="K29" s="32"/>
      <c r="L29" s="32"/>
      <c r="M29" s="31"/>
      <c r="N29" s="32"/>
      <c r="O29" s="32"/>
      <c r="P29" s="10"/>
      <c r="Q29" s="5"/>
      <c r="R29" s="36"/>
      <c r="S29" s="146"/>
    </row>
    <row r="30" spans="1:19" ht="61.9" customHeight="1" x14ac:dyDescent="0.2">
      <c r="A30" s="9">
        <v>2</v>
      </c>
      <c r="B30" s="5" t="s">
        <v>45</v>
      </c>
      <c r="C30" s="5" t="s">
        <v>46</v>
      </c>
      <c r="D30" s="10">
        <v>5</v>
      </c>
      <c r="E30" s="32"/>
      <c r="F30" s="32"/>
      <c r="G30" s="10"/>
      <c r="H30" s="5"/>
      <c r="I30" s="32"/>
      <c r="J30" s="31"/>
      <c r="K30" s="32"/>
      <c r="L30" s="32"/>
      <c r="M30" s="31"/>
      <c r="N30" s="32"/>
      <c r="O30" s="32"/>
      <c r="P30" s="10"/>
      <c r="Q30" s="5"/>
      <c r="R30" s="36"/>
      <c r="S30" s="146"/>
    </row>
    <row r="31" spans="1:19" ht="61.9" customHeight="1" x14ac:dyDescent="0.2">
      <c r="A31" s="9">
        <v>3</v>
      </c>
      <c r="B31" s="5" t="s">
        <v>42</v>
      </c>
      <c r="C31" s="5" t="s">
        <v>46</v>
      </c>
      <c r="D31" s="10">
        <v>5</v>
      </c>
      <c r="E31" s="32"/>
      <c r="F31" s="32"/>
      <c r="G31" s="10"/>
      <c r="H31" s="5"/>
      <c r="I31" s="32"/>
      <c r="J31" s="31"/>
      <c r="K31" s="32"/>
      <c r="L31" s="32"/>
      <c r="M31" s="31"/>
      <c r="N31" s="32"/>
      <c r="O31" s="32"/>
      <c r="P31" s="10"/>
      <c r="Q31" s="5"/>
      <c r="R31" s="36"/>
      <c r="S31" s="146"/>
    </row>
    <row r="32" spans="1:19" ht="61.9" customHeight="1" x14ac:dyDescent="0.2">
      <c r="A32" s="9">
        <v>4</v>
      </c>
      <c r="B32" s="5" t="s">
        <v>43</v>
      </c>
      <c r="C32" s="5" t="s">
        <v>46</v>
      </c>
      <c r="D32" s="10">
        <v>5</v>
      </c>
      <c r="E32" s="32"/>
      <c r="F32" s="32"/>
      <c r="G32" s="10"/>
      <c r="H32" s="5"/>
      <c r="I32" s="32"/>
      <c r="J32" s="31"/>
      <c r="K32" s="32"/>
      <c r="L32" s="32"/>
      <c r="M32" s="31"/>
      <c r="N32" s="32"/>
      <c r="O32" s="32"/>
      <c r="P32" s="10"/>
      <c r="Q32" s="5"/>
      <c r="R32" s="36"/>
      <c r="S32" s="146"/>
    </row>
    <row r="33" spans="1:19" ht="61.9" customHeight="1" x14ac:dyDescent="0.2">
      <c r="A33" s="9">
        <v>5</v>
      </c>
      <c r="B33" s="5" t="s">
        <v>43</v>
      </c>
      <c r="C33" s="5" t="s">
        <v>46</v>
      </c>
      <c r="D33" s="10">
        <v>5</v>
      </c>
      <c r="E33" s="32"/>
      <c r="F33" s="32"/>
      <c r="G33" s="10"/>
      <c r="H33" s="5"/>
      <c r="I33" s="32"/>
      <c r="J33" s="31"/>
      <c r="K33" s="32"/>
      <c r="L33" s="32"/>
      <c r="M33" s="31"/>
      <c r="N33" s="32"/>
      <c r="O33" s="32"/>
      <c r="P33" s="10"/>
      <c r="Q33" s="5"/>
      <c r="R33" s="36"/>
      <c r="S33" s="146"/>
    </row>
    <row r="34" spans="1:19" ht="61.9" customHeight="1" x14ac:dyDescent="0.2">
      <c r="A34" s="9">
        <v>6</v>
      </c>
      <c r="B34" s="5" t="s">
        <v>43</v>
      </c>
      <c r="C34" s="5" t="s">
        <v>46</v>
      </c>
      <c r="D34" s="10">
        <v>5</v>
      </c>
      <c r="E34" s="32"/>
      <c r="F34" s="32"/>
      <c r="G34" s="10"/>
      <c r="H34" s="5"/>
      <c r="I34" s="32"/>
      <c r="J34" s="31"/>
      <c r="K34" s="32"/>
      <c r="L34" s="32"/>
      <c r="M34" s="31"/>
      <c r="N34" s="32"/>
      <c r="O34" s="32"/>
      <c r="P34" s="10"/>
      <c r="Q34" s="5"/>
      <c r="R34" s="36"/>
      <c r="S34" s="146"/>
    </row>
    <row r="35" spans="1:19" ht="61.9" hidden="1" customHeight="1" x14ac:dyDescent="0.2">
      <c r="A35" s="9">
        <v>7</v>
      </c>
      <c r="B35" s="5"/>
      <c r="C35" s="5"/>
      <c r="D35" s="10"/>
      <c r="E35" s="5" t="s">
        <v>76</v>
      </c>
      <c r="F35" s="5" t="s">
        <v>77</v>
      </c>
      <c r="G35" s="10" t="s">
        <v>78</v>
      </c>
      <c r="H35" s="5" t="s">
        <v>79</v>
      </c>
      <c r="I35" s="5"/>
      <c r="J35" s="10"/>
      <c r="K35" s="5"/>
      <c r="L35" s="5"/>
      <c r="M35" s="10"/>
      <c r="N35" s="5"/>
      <c r="O35" s="5"/>
      <c r="P35" s="10"/>
      <c r="Q35" s="5"/>
      <c r="S35" s="146"/>
    </row>
    <row r="36" spans="1:19" ht="61.9" hidden="1" customHeight="1" x14ac:dyDescent="0.2">
      <c r="A36" s="9">
        <v>8</v>
      </c>
      <c r="B36" s="5"/>
      <c r="C36" s="5"/>
      <c r="D36" s="10"/>
      <c r="E36" s="5" t="s">
        <v>76</v>
      </c>
      <c r="F36" s="5" t="s">
        <v>77</v>
      </c>
      <c r="G36" s="10" t="s">
        <v>78</v>
      </c>
      <c r="H36" s="5" t="s">
        <v>79</v>
      </c>
      <c r="I36" s="5"/>
      <c r="J36" s="10"/>
      <c r="K36" s="5"/>
      <c r="L36" s="5"/>
      <c r="M36" s="10"/>
      <c r="N36" s="5"/>
      <c r="O36" s="5"/>
      <c r="P36" s="10"/>
      <c r="Q36" s="5"/>
      <c r="S36" s="146"/>
    </row>
    <row r="37" spans="1:19" ht="61.9" hidden="1" customHeight="1" x14ac:dyDescent="0.2">
      <c r="A37" s="9">
        <v>9</v>
      </c>
      <c r="B37" s="5"/>
      <c r="C37" s="5"/>
      <c r="D37" s="10"/>
      <c r="E37" s="5" t="s">
        <v>76</v>
      </c>
      <c r="F37" s="5" t="s">
        <v>77</v>
      </c>
      <c r="G37" s="10" t="s">
        <v>78</v>
      </c>
      <c r="H37" s="5" t="s">
        <v>79</v>
      </c>
      <c r="I37" s="5"/>
      <c r="J37" s="10"/>
      <c r="K37" s="5"/>
      <c r="L37" s="5"/>
      <c r="M37" s="10"/>
      <c r="N37" s="5"/>
      <c r="O37" s="5"/>
      <c r="P37" s="10"/>
      <c r="Q37" s="5"/>
      <c r="S37" s="146"/>
    </row>
    <row r="38" spans="1:19" ht="61.9" hidden="1" customHeight="1" x14ac:dyDescent="0.2">
      <c r="A38" s="9">
        <v>10</v>
      </c>
      <c r="B38" s="5"/>
      <c r="C38" s="5"/>
      <c r="D38" s="10"/>
      <c r="E38" s="5" t="s">
        <v>76</v>
      </c>
      <c r="F38" s="5" t="s">
        <v>77</v>
      </c>
      <c r="G38" s="10" t="s">
        <v>78</v>
      </c>
      <c r="H38" s="5" t="s">
        <v>79</v>
      </c>
      <c r="I38" s="5"/>
      <c r="J38" s="10"/>
      <c r="K38" s="5"/>
      <c r="L38" s="5"/>
      <c r="M38" s="10"/>
      <c r="N38" s="5"/>
      <c r="O38" s="5"/>
      <c r="P38" s="10"/>
      <c r="Q38" s="5"/>
      <c r="S38" s="146"/>
    </row>
    <row r="39" spans="1:19" ht="61.9" hidden="1" customHeight="1" x14ac:dyDescent="0.2">
      <c r="A39" s="9">
        <v>11</v>
      </c>
      <c r="B39" s="5"/>
      <c r="C39" s="5"/>
      <c r="D39" s="10"/>
      <c r="E39" s="5" t="s">
        <v>76</v>
      </c>
      <c r="F39" s="5" t="s">
        <v>77</v>
      </c>
      <c r="G39" s="10" t="s">
        <v>78</v>
      </c>
      <c r="H39" s="5" t="s">
        <v>79</v>
      </c>
      <c r="I39" s="5"/>
      <c r="J39" s="10"/>
      <c r="K39" s="5"/>
      <c r="L39" s="5"/>
      <c r="M39" s="10"/>
      <c r="N39" s="5"/>
      <c r="O39" s="5"/>
      <c r="P39" s="10"/>
      <c r="Q39" s="5"/>
      <c r="S39" s="146"/>
    </row>
    <row r="40" spans="1:19" ht="61.9" hidden="1" customHeight="1" x14ac:dyDescent="0.2">
      <c r="A40" s="9">
        <v>12</v>
      </c>
      <c r="B40" s="5"/>
      <c r="C40" s="5"/>
      <c r="D40" s="10"/>
      <c r="E40" s="5" t="s">
        <v>76</v>
      </c>
      <c r="F40" s="5" t="s">
        <v>77</v>
      </c>
      <c r="G40" s="10" t="s">
        <v>78</v>
      </c>
      <c r="H40" s="5" t="s">
        <v>79</v>
      </c>
      <c r="I40" s="5"/>
      <c r="J40" s="10"/>
      <c r="K40" s="5"/>
      <c r="L40" s="5"/>
      <c r="M40" s="10"/>
      <c r="N40" s="5"/>
      <c r="O40" s="5"/>
      <c r="P40" s="10"/>
      <c r="Q40" s="5"/>
      <c r="S40" s="146"/>
    </row>
    <row r="41" spans="1:19" ht="61.9" hidden="1" customHeight="1" x14ac:dyDescent="0.2">
      <c r="A41" s="9">
        <v>13</v>
      </c>
      <c r="B41" s="5"/>
      <c r="C41" s="5"/>
      <c r="D41" s="10"/>
      <c r="E41" s="5" t="s">
        <v>76</v>
      </c>
      <c r="F41" s="5" t="s">
        <v>77</v>
      </c>
      <c r="G41" s="10" t="s">
        <v>78</v>
      </c>
      <c r="H41" s="5" t="s">
        <v>79</v>
      </c>
      <c r="I41" s="5"/>
      <c r="J41" s="10"/>
      <c r="K41" s="5"/>
      <c r="L41" s="5"/>
      <c r="M41" s="10"/>
      <c r="N41" s="5"/>
      <c r="O41" s="5"/>
      <c r="P41" s="10"/>
      <c r="Q41" s="5"/>
      <c r="S41" s="146"/>
    </row>
    <row r="42" spans="1:19" ht="61.9" hidden="1" customHeight="1" x14ac:dyDescent="0.2">
      <c r="A42" s="9">
        <v>14</v>
      </c>
      <c r="B42" s="5"/>
      <c r="C42" s="5"/>
      <c r="D42" s="10"/>
      <c r="E42" s="5" t="s">
        <v>76</v>
      </c>
      <c r="F42" s="5" t="s">
        <v>77</v>
      </c>
      <c r="G42" s="10" t="s">
        <v>78</v>
      </c>
      <c r="H42" s="5" t="s">
        <v>79</v>
      </c>
      <c r="I42" s="5"/>
      <c r="J42" s="10"/>
      <c r="K42" s="5"/>
      <c r="L42" s="5"/>
      <c r="M42" s="10"/>
      <c r="N42" s="5"/>
      <c r="O42" s="5"/>
      <c r="P42" s="10"/>
      <c r="Q42" s="5"/>
      <c r="S42" s="146"/>
    </row>
    <row r="43" spans="1:19" ht="61.9" hidden="1" customHeight="1" x14ac:dyDescent="0.2">
      <c r="A43" s="9">
        <v>15</v>
      </c>
      <c r="B43" s="5"/>
      <c r="C43" s="5"/>
      <c r="D43" s="10"/>
      <c r="E43" s="5" t="s">
        <v>76</v>
      </c>
      <c r="F43" s="5" t="s">
        <v>77</v>
      </c>
      <c r="G43" s="10" t="s">
        <v>78</v>
      </c>
      <c r="H43" s="5" t="s">
        <v>79</v>
      </c>
      <c r="I43" s="5"/>
      <c r="J43" s="10"/>
      <c r="K43" s="5"/>
      <c r="L43" s="5"/>
      <c r="M43" s="10"/>
      <c r="N43" s="5"/>
      <c r="O43" s="5"/>
      <c r="P43" s="10"/>
      <c r="Q43" s="5"/>
      <c r="S43" s="146"/>
    </row>
    <row r="44" spans="1:19" ht="61.9" hidden="1" customHeight="1" x14ac:dyDescent="0.2">
      <c r="A44" s="9">
        <v>16</v>
      </c>
      <c r="B44" s="5"/>
      <c r="C44" s="5"/>
      <c r="D44" s="10"/>
      <c r="E44" s="5" t="s">
        <v>76</v>
      </c>
      <c r="F44" s="5" t="s">
        <v>77</v>
      </c>
      <c r="G44" s="10" t="s">
        <v>78</v>
      </c>
      <c r="H44" s="5" t="s">
        <v>79</v>
      </c>
      <c r="I44" s="5"/>
      <c r="J44" s="10"/>
      <c r="K44" s="5"/>
      <c r="L44" s="5"/>
      <c r="M44" s="10"/>
      <c r="N44" s="5"/>
      <c r="O44" s="5"/>
      <c r="P44" s="10"/>
      <c r="Q44" s="5"/>
      <c r="S44" s="146"/>
    </row>
    <row r="45" spans="1:19" ht="61.9" hidden="1" customHeight="1" x14ac:dyDescent="0.2">
      <c r="A45" s="34">
        <v>17</v>
      </c>
      <c r="B45" s="8"/>
      <c r="C45" s="8"/>
      <c r="D45" s="11"/>
      <c r="E45" s="8" t="s">
        <v>76</v>
      </c>
      <c r="F45" s="8" t="s">
        <v>77</v>
      </c>
      <c r="G45" s="11" t="s">
        <v>78</v>
      </c>
      <c r="H45" s="8" t="s">
        <v>79</v>
      </c>
      <c r="I45" s="8"/>
      <c r="J45" s="11"/>
      <c r="K45" s="8"/>
      <c r="L45" s="8"/>
      <c r="M45" s="11"/>
      <c r="N45" s="8"/>
      <c r="O45" s="8"/>
      <c r="P45" s="11"/>
      <c r="Q45" s="8"/>
      <c r="S45" s="146"/>
    </row>
    <row r="46" spans="1:19" x14ac:dyDescent="0.2">
      <c r="A46" s="152" t="s">
        <v>11</v>
      </c>
      <c r="B46" s="152"/>
      <c r="C46" s="152"/>
      <c r="D46" s="13">
        <f>SUM(D29:D45)</f>
        <v>30</v>
      </c>
      <c r="E46" s="143"/>
      <c r="F46" s="144"/>
      <c r="G46" s="144"/>
      <c r="H46" s="144"/>
      <c r="I46" s="144"/>
      <c r="J46" s="144"/>
      <c r="K46" s="144"/>
      <c r="L46" s="144"/>
      <c r="M46" s="144"/>
      <c r="N46" s="144"/>
      <c r="O46" s="144"/>
      <c r="P46" s="144"/>
      <c r="Q46" s="144"/>
      <c r="R46" s="144"/>
      <c r="S46" s="146"/>
    </row>
    <row r="47" spans="1:19" x14ac:dyDescent="0.2">
      <c r="A47" s="149"/>
      <c r="B47" s="149"/>
      <c r="C47" s="149"/>
      <c r="D47" s="149"/>
      <c r="E47" s="149"/>
      <c r="F47" s="149"/>
      <c r="G47" s="149"/>
      <c r="H47" s="149"/>
      <c r="I47" s="149"/>
      <c r="J47" s="149"/>
      <c r="K47" s="149"/>
      <c r="L47" s="149"/>
      <c r="M47" s="149"/>
      <c r="N47" s="149"/>
      <c r="O47" s="149"/>
      <c r="P47" s="149"/>
      <c r="Q47" s="149"/>
      <c r="R47" s="149"/>
      <c r="S47" s="150"/>
    </row>
    <row r="48" spans="1:19" ht="52.15" customHeight="1" x14ac:dyDescent="0.2">
      <c r="A48" s="157" t="s">
        <v>12</v>
      </c>
      <c r="B48" s="157"/>
      <c r="C48" s="157"/>
      <c r="D48" s="157"/>
      <c r="E48" s="161"/>
      <c r="F48" s="161"/>
      <c r="G48" s="161"/>
      <c r="H48" s="161"/>
      <c r="I48" s="161"/>
      <c r="J48" s="161"/>
      <c r="K48" s="161"/>
      <c r="L48" s="161"/>
      <c r="M48" s="161"/>
      <c r="N48" s="161"/>
      <c r="O48" s="161"/>
      <c r="P48" s="161"/>
      <c r="Q48" s="161"/>
      <c r="R48" s="161"/>
      <c r="S48" s="161"/>
    </row>
    <row r="49" spans="1:19" ht="42.6" customHeight="1" x14ac:dyDescent="0.2">
      <c r="A49" s="153" t="s">
        <v>51</v>
      </c>
      <c r="B49" s="153"/>
      <c r="C49" s="153"/>
      <c r="D49" s="153"/>
      <c r="E49" s="162"/>
      <c r="F49" s="162"/>
      <c r="G49" s="162"/>
      <c r="H49" s="162"/>
      <c r="I49" s="162"/>
      <c r="J49" s="162"/>
      <c r="K49" s="162"/>
      <c r="L49" s="162"/>
      <c r="M49" s="162"/>
      <c r="N49" s="162"/>
      <c r="O49" s="162"/>
      <c r="P49" s="162"/>
      <c r="Q49" s="162"/>
      <c r="R49" s="162"/>
      <c r="S49" s="162"/>
    </row>
    <row r="50" spans="1:19" ht="39" customHeight="1" x14ac:dyDescent="0.2">
      <c r="A50" s="178">
        <v>30</v>
      </c>
      <c r="B50" s="178"/>
      <c r="C50" s="178"/>
      <c r="D50" s="178"/>
      <c r="E50" s="162"/>
      <c r="F50" s="162"/>
      <c r="G50" s="162"/>
      <c r="H50" s="162"/>
      <c r="I50" s="162"/>
      <c r="J50" s="162"/>
      <c r="K50" s="162"/>
      <c r="L50" s="162"/>
      <c r="M50" s="162"/>
      <c r="N50" s="162"/>
      <c r="O50" s="162"/>
      <c r="P50" s="162"/>
      <c r="Q50" s="162"/>
      <c r="R50" s="162"/>
      <c r="S50" s="162"/>
    </row>
    <row r="51" spans="1:19" ht="86.45" customHeight="1" x14ac:dyDescent="0.2">
      <c r="A51" s="151" t="s">
        <v>16</v>
      </c>
      <c r="B51" s="151"/>
      <c r="C51" s="18" t="s">
        <v>17</v>
      </c>
      <c r="D51" s="3" t="s">
        <v>0</v>
      </c>
      <c r="E51" s="162"/>
      <c r="F51" s="162"/>
      <c r="G51" s="162"/>
      <c r="H51" s="162"/>
      <c r="I51" s="162"/>
      <c r="J51" s="162"/>
      <c r="K51" s="162"/>
      <c r="L51" s="162"/>
      <c r="M51" s="162"/>
      <c r="N51" s="162"/>
      <c r="O51" s="162"/>
      <c r="P51" s="162"/>
      <c r="Q51" s="162"/>
      <c r="R51" s="162"/>
      <c r="S51" s="162"/>
    </row>
    <row r="52" spans="1:19" ht="32.450000000000003" customHeight="1" x14ac:dyDescent="0.2">
      <c r="A52" s="151" t="s">
        <v>13</v>
      </c>
      <c r="B52" s="151"/>
      <c r="C52" s="18" t="s">
        <v>14</v>
      </c>
      <c r="D52" s="3" t="s">
        <v>15</v>
      </c>
      <c r="E52" s="162"/>
      <c r="F52" s="162"/>
      <c r="G52" s="162"/>
      <c r="H52" s="162"/>
      <c r="I52" s="162"/>
      <c r="J52" s="162"/>
      <c r="K52" s="162"/>
      <c r="L52" s="162"/>
      <c r="M52" s="162"/>
      <c r="N52" s="162"/>
      <c r="O52" s="162"/>
      <c r="P52" s="162"/>
      <c r="Q52" s="162"/>
      <c r="R52" s="162"/>
      <c r="S52" s="162"/>
    </row>
    <row r="53" spans="1:19" ht="112.9" customHeight="1" x14ac:dyDescent="0.2">
      <c r="A53" s="152">
        <v>1</v>
      </c>
      <c r="B53" s="176" t="s">
        <v>18</v>
      </c>
      <c r="C53" s="176" t="s">
        <v>26</v>
      </c>
      <c r="D53" s="167">
        <v>4</v>
      </c>
      <c r="E53" s="162"/>
      <c r="F53" s="162"/>
      <c r="G53" s="162"/>
      <c r="H53" s="162"/>
      <c r="I53" s="162"/>
      <c r="J53" s="162"/>
      <c r="K53" s="162"/>
      <c r="L53" s="162"/>
      <c r="M53" s="162"/>
      <c r="N53" s="162"/>
      <c r="O53" s="162"/>
      <c r="P53" s="162"/>
      <c r="Q53" s="162"/>
      <c r="R53" s="162"/>
      <c r="S53" s="162"/>
    </row>
    <row r="54" spans="1:19" ht="67.150000000000006" customHeight="1" x14ac:dyDescent="0.2">
      <c r="A54" s="152"/>
      <c r="B54" s="176"/>
      <c r="C54" s="176"/>
      <c r="D54" s="167"/>
      <c r="E54" s="162"/>
      <c r="F54" s="162"/>
      <c r="G54" s="162"/>
      <c r="H54" s="162"/>
      <c r="I54" s="162"/>
      <c r="J54" s="162"/>
      <c r="K54" s="162"/>
      <c r="L54" s="162"/>
      <c r="M54" s="162"/>
      <c r="N54" s="162"/>
      <c r="O54" s="162"/>
      <c r="P54" s="162"/>
      <c r="Q54" s="162"/>
      <c r="R54" s="162"/>
      <c r="S54" s="162"/>
    </row>
    <row r="55" spans="1:19" ht="111" customHeight="1" x14ac:dyDescent="0.2">
      <c r="A55" s="152">
        <v>2</v>
      </c>
      <c r="B55" s="176" t="s">
        <v>19</v>
      </c>
      <c r="C55" s="176" t="s">
        <v>27</v>
      </c>
      <c r="D55" s="167">
        <v>4</v>
      </c>
      <c r="E55" s="162"/>
      <c r="F55" s="162"/>
      <c r="G55" s="162"/>
      <c r="H55" s="162"/>
      <c r="I55" s="162"/>
      <c r="J55" s="162"/>
      <c r="K55" s="162"/>
      <c r="L55" s="162"/>
      <c r="M55" s="162"/>
      <c r="N55" s="162"/>
      <c r="O55" s="162"/>
      <c r="P55" s="162"/>
      <c r="Q55" s="162"/>
      <c r="R55" s="162"/>
      <c r="S55" s="162"/>
    </row>
    <row r="56" spans="1:19" ht="33" customHeight="1" x14ac:dyDescent="0.2">
      <c r="A56" s="152"/>
      <c r="B56" s="176"/>
      <c r="C56" s="176"/>
      <c r="D56" s="167"/>
      <c r="E56" s="162"/>
      <c r="F56" s="162"/>
      <c r="G56" s="162"/>
      <c r="H56" s="162"/>
      <c r="I56" s="162"/>
      <c r="J56" s="162"/>
      <c r="K56" s="162"/>
      <c r="L56" s="162"/>
      <c r="M56" s="162"/>
      <c r="N56" s="162"/>
      <c r="O56" s="162"/>
      <c r="P56" s="162"/>
      <c r="Q56" s="162"/>
      <c r="R56" s="162"/>
      <c r="S56" s="162"/>
    </row>
    <row r="57" spans="1:19" x14ac:dyDescent="0.2">
      <c r="A57" s="152">
        <v>3</v>
      </c>
      <c r="B57" s="176" t="s">
        <v>20</v>
      </c>
      <c r="C57" s="176" t="s">
        <v>28</v>
      </c>
      <c r="D57" s="167">
        <v>4</v>
      </c>
      <c r="E57" s="162"/>
      <c r="F57" s="162"/>
      <c r="G57" s="162"/>
      <c r="H57" s="162"/>
      <c r="I57" s="162"/>
      <c r="J57" s="162"/>
      <c r="K57" s="162"/>
      <c r="L57" s="162"/>
      <c r="M57" s="162"/>
      <c r="N57" s="162"/>
      <c r="O57" s="162"/>
      <c r="P57" s="162"/>
      <c r="Q57" s="162"/>
      <c r="R57" s="162"/>
      <c r="S57" s="162"/>
    </row>
    <row r="58" spans="1:19" ht="33" customHeight="1" x14ac:dyDescent="0.2">
      <c r="A58" s="152"/>
      <c r="B58" s="176"/>
      <c r="C58" s="176"/>
      <c r="D58" s="167"/>
      <c r="E58" s="162"/>
      <c r="F58" s="162"/>
      <c r="G58" s="162"/>
      <c r="H58" s="162"/>
      <c r="I58" s="162"/>
      <c r="J58" s="162"/>
      <c r="K58" s="162"/>
      <c r="L58" s="162"/>
      <c r="M58" s="162"/>
      <c r="N58" s="162"/>
      <c r="O58" s="162"/>
      <c r="P58" s="162"/>
      <c r="Q58" s="162"/>
      <c r="R58" s="162"/>
      <c r="S58" s="162"/>
    </row>
    <row r="59" spans="1:19" ht="100.9" customHeight="1" x14ac:dyDescent="0.2">
      <c r="A59" s="152">
        <v>4</v>
      </c>
      <c r="B59" s="176" t="s">
        <v>21</v>
      </c>
      <c r="C59" s="176" t="s">
        <v>29</v>
      </c>
      <c r="D59" s="167">
        <v>3.5</v>
      </c>
      <c r="E59" s="162"/>
      <c r="F59" s="162"/>
      <c r="G59" s="162"/>
      <c r="H59" s="162"/>
      <c r="I59" s="162"/>
      <c r="J59" s="162"/>
      <c r="K59" s="162"/>
      <c r="L59" s="162"/>
      <c r="M59" s="162"/>
      <c r="N59" s="162"/>
      <c r="O59" s="162"/>
      <c r="P59" s="162"/>
      <c r="Q59" s="162"/>
      <c r="R59" s="162"/>
      <c r="S59" s="162"/>
    </row>
    <row r="60" spans="1:19" ht="33" customHeight="1" x14ac:dyDescent="0.2">
      <c r="A60" s="152"/>
      <c r="B60" s="176"/>
      <c r="C60" s="176"/>
      <c r="D60" s="167"/>
      <c r="E60" s="162"/>
      <c r="F60" s="162"/>
      <c r="G60" s="162"/>
      <c r="H60" s="162"/>
      <c r="I60" s="162"/>
      <c r="J60" s="162"/>
      <c r="K60" s="162"/>
      <c r="L60" s="162"/>
      <c r="M60" s="162"/>
      <c r="N60" s="162"/>
      <c r="O60" s="162"/>
      <c r="P60" s="162"/>
      <c r="Q60" s="162"/>
      <c r="R60" s="162"/>
      <c r="S60" s="162"/>
    </row>
    <row r="61" spans="1:19" ht="94.15" customHeight="1" x14ac:dyDescent="0.2">
      <c r="A61" s="152">
        <v>5</v>
      </c>
      <c r="B61" s="176" t="s">
        <v>22</v>
      </c>
      <c r="C61" s="176" t="s">
        <v>30</v>
      </c>
      <c r="D61" s="167">
        <v>3.5</v>
      </c>
      <c r="E61" s="162"/>
      <c r="F61" s="162"/>
      <c r="G61" s="162"/>
      <c r="H61" s="162"/>
      <c r="I61" s="162"/>
      <c r="J61" s="162"/>
      <c r="K61" s="162"/>
      <c r="L61" s="162"/>
      <c r="M61" s="162"/>
      <c r="N61" s="162"/>
      <c r="O61" s="162"/>
      <c r="P61" s="162"/>
      <c r="Q61" s="162"/>
      <c r="R61" s="162"/>
      <c r="S61" s="162"/>
    </row>
    <row r="62" spans="1:19" ht="33" customHeight="1" x14ac:dyDescent="0.2">
      <c r="A62" s="152"/>
      <c r="B62" s="176"/>
      <c r="C62" s="176"/>
      <c r="D62" s="167"/>
      <c r="E62" s="162"/>
      <c r="F62" s="162"/>
      <c r="G62" s="162"/>
      <c r="H62" s="162"/>
      <c r="I62" s="162"/>
      <c r="J62" s="162"/>
      <c r="K62" s="162"/>
      <c r="L62" s="162"/>
      <c r="M62" s="162"/>
      <c r="N62" s="162"/>
      <c r="O62" s="162"/>
      <c r="P62" s="162"/>
      <c r="Q62" s="162"/>
      <c r="R62" s="162"/>
      <c r="S62" s="162"/>
    </row>
    <row r="63" spans="1:19" ht="92.45" customHeight="1" x14ac:dyDescent="0.2">
      <c r="A63" s="152">
        <v>6</v>
      </c>
      <c r="B63" s="176" t="s">
        <v>23</v>
      </c>
      <c r="C63" s="176" t="s">
        <v>55</v>
      </c>
      <c r="D63" s="167">
        <v>4</v>
      </c>
      <c r="E63" s="162"/>
      <c r="F63" s="162"/>
      <c r="G63" s="162"/>
      <c r="H63" s="162"/>
      <c r="I63" s="162"/>
      <c r="J63" s="162"/>
      <c r="K63" s="162"/>
      <c r="L63" s="162"/>
      <c r="M63" s="162"/>
      <c r="N63" s="162"/>
      <c r="O63" s="162"/>
      <c r="P63" s="162"/>
      <c r="Q63" s="162"/>
      <c r="R63" s="162"/>
      <c r="S63" s="162"/>
    </row>
    <row r="64" spans="1:19" ht="33" customHeight="1" x14ac:dyDescent="0.2">
      <c r="A64" s="152"/>
      <c r="B64" s="176"/>
      <c r="C64" s="176"/>
      <c r="D64" s="167"/>
      <c r="E64" s="162"/>
      <c r="F64" s="162"/>
      <c r="G64" s="162"/>
      <c r="H64" s="162"/>
      <c r="I64" s="162"/>
      <c r="J64" s="162"/>
      <c r="K64" s="162"/>
      <c r="L64" s="162"/>
      <c r="M64" s="162"/>
      <c r="N64" s="162"/>
      <c r="O64" s="162"/>
      <c r="P64" s="162"/>
      <c r="Q64" s="162"/>
      <c r="R64" s="162"/>
      <c r="S64" s="162"/>
    </row>
    <row r="65" spans="1:19" x14ac:dyDescent="0.2">
      <c r="A65" s="152">
        <v>7</v>
      </c>
      <c r="B65" s="176" t="s">
        <v>24</v>
      </c>
      <c r="C65" s="176" t="s">
        <v>56</v>
      </c>
      <c r="D65" s="167">
        <v>3.5</v>
      </c>
      <c r="E65" s="162"/>
      <c r="F65" s="162"/>
      <c r="G65" s="162"/>
      <c r="H65" s="162"/>
      <c r="I65" s="162"/>
      <c r="J65" s="162"/>
      <c r="K65" s="162"/>
      <c r="L65" s="162"/>
      <c r="M65" s="162"/>
      <c r="N65" s="162"/>
      <c r="O65" s="162"/>
      <c r="P65" s="162"/>
      <c r="Q65" s="162"/>
      <c r="R65" s="162"/>
      <c r="S65" s="162"/>
    </row>
    <row r="66" spans="1:19" ht="63" customHeight="1" x14ac:dyDescent="0.2">
      <c r="A66" s="152"/>
      <c r="B66" s="176"/>
      <c r="C66" s="176"/>
      <c r="D66" s="167"/>
      <c r="E66" s="162"/>
      <c r="F66" s="162"/>
      <c r="G66" s="162"/>
      <c r="H66" s="162"/>
      <c r="I66" s="162"/>
      <c r="J66" s="162"/>
      <c r="K66" s="162"/>
      <c r="L66" s="162"/>
      <c r="M66" s="162"/>
      <c r="N66" s="162"/>
      <c r="O66" s="162"/>
      <c r="P66" s="162"/>
      <c r="Q66" s="162"/>
      <c r="R66" s="162"/>
      <c r="S66" s="162"/>
    </row>
    <row r="67" spans="1:19" x14ac:dyDescent="0.2">
      <c r="A67" s="152">
        <v>8</v>
      </c>
      <c r="B67" s="176" t="s">
        <v>25</v>
      </c>
      <c r="C67" s="176" t="s">
        <v>57</v>
      </c>
      <c r="D67" s="167">
        <v>3.5</v>
      </c>
      <c r="E67" s="162"/>
      <c r="F67" s="162"/>
      <c r="G67" s="162"/>
      <c r="H67" s="162"/>
      <c r="I67" s="162"/>
      <c r="J67" s="162"/>
      <c r="K67" s="162"/>
      <c r="L67" s="162"/>
      <c r="M67" s="162"/>
      <c r="N67" s="162"/>
      <c r="O67" s="162"/>
      <c r="P67" s="162"/>
      <c r="Q67" s="162"/>
      <c r="R67" s="162"/>
      <c r="S67" s="162"/>
    </row>
    <row r="68" spans="1:19" ht="50.45" customHeight="1" x14ac:dyDescent="0.2">
      <c r="A68" s="152"/>
      <c r="B68" s="176"/>
      <c r="C68" s="176"/>
      <c r="D68" s="167"/>
      <c r="E68" s="162"/>
      <c r="F68" s="162"/>
      <c r="G68" s="162"/>
      <c r="H68" s="162"/>
      <c r="I68" s="162"/>
      <c r="J68" s="162"/>
      <c r="K68" s="162"/>
      <c r="L68" s="162"/>
      <c r="M68" s="162"/>
      <c r="N68" s="162"/>
      <c r="O68" s="162"/>
      <c r="P68" s="162"/>
      <c r="Q68" s="162"/>
      <c r="R68" s="162"/>
      <c r="S68" s="162"/>
    </row>
    <row r="69" spans="1:19" ht="31.15" customHeight="1" x14ac:dyDescent="0.2">
      <c r="A69" s="152" t="s">
        <v>11</v>
      </c>
      <c r="B69" s="152"/>
      <c r="C69" s="152"/>
      <c r="D69" s="13">
        <f>SUM(D53:D68)</f>
        <v>30</v>
      </c>
      <c r="E69" s="162"/>
      <c r="F69" s="162"/>
      <c r="G69" s="162"/>
      <c r="H69" s="162"/>
      <c r="I69" s="162"/>
      <c r="J69" s="162"/>
      <c r="K69" s="162"/>
      <c r="L69" s="162"/>
      <c r="M69" s="162"/>
      <c r="N69" s="162"/>
      <c r="O69" s="162"/>
      <c r="P69" s="162"/>
      <c r="Q69" s="162"/>
      <c r="R69" s="162"/>
      <c r="S69" s="162"/>
    </row>
    <row r="70" spans="1:19" ht="94.9" customHeight="1" x14ac:dyDescent="0.2">
      <c r="A70" s="177" t="s">
        <v>52</v>
      </c>
      <c r="B70" s="177"/>
      <c r="G70" s="177" t="s">
        <v>54</v>
      </c>
      <c r="H70" s="177"/>
    </row>
    <row r="71" spans="1:19" ht="103.9" customHeight="1" x14ac:dyDescent="0.2">
      <c r="A71" s="177" t="s">
        <v>53</v>
      </c>
      <c r="B71" s="177"/>
      <c r="G71" s="177" t="s">
        <v>54</v>
      </c>
      <c r="H71" s="177"/>
    </row>
  </sheetData>
  <mergeCells count="65">
    <mergeCell ref="A48:D48"/>
    <mergeCell ref="A49:D49"/>
    <mergeCell ref="A50:D50"/>
    <mergeCell ref="A51:B51"/>
    <mergeCell ref="A52:B52"/>
    <mergeCell ref="D59:D60"/>
    <mergeCell ref="A53:A54"/>
    <mergeCell ref="B53:B54"/>
    <mergeCell ref="C53:C54"/>
    <mergeCell ref="D53:D54"/>
    <mergeCell ref="A55:A56"/>
    <mergeCell ref="B55:B56"/>
    <mergeCell ref="C55:C56"/>
    <mergeCell ref="D55:D56"/>
    <mergeCell ref="A71:B71"/>
    <mergeCell ref="A70:B70"/>
    <mergeCell ref="A57:A58"/>
    <mergeCell ref="B57:B58"/>
    <mergeCell ref="C57:C58"/>
    <mergeCell ref="A59:A60"/>
    <mergeCell ref="B59:B60"/>
    <mergeCell ref="C59:C60"/>
    <mergeCell ref="G70:H70"/>
    <mergeCell ref="G71:H71"/>
    <mergeCell ref="A2:H2"/>
    <mergeCell ref="A3:C3"/>
    <mergeCell ref="A4:C4"/>
    <mergeCell ref="D65:D66"/>
    <mergeCell ref="A67:A68"/>
    <mergeCell ref="B67:B68"/>
    <mergeCell ref="C67:C68"/>
    <mergeCell ref="D67:D68"/>
    <mergeCell ref="A61:A62"/>
    <mergeCell ref="B61:B62"/>
    <mergeCell ref="C61:C62"/>
    <mergeCell ref="D61:D62"/>
    <mergeCell ref="A63:A64"/>
    <mergeCell ref="B63:B64"/>
    <mergeCell ref="E48:S69"/>
    <mergeCell ref="A1:R1"/>
    <mergeCell ref="P2:R2"/>
    <mergeCell ref="D3:R3"/>
    <mergeCell ref="D4:R4"/>
    <mergeCell ref="A24:R24"/>
    <mergeCell ref="I2:O2"/>
    <mergeCell ref="A7:Q7"/>
    <mergeCell ref="A6:R6"/>
    <mergeCell ref="C63:C64"/>
    <mergeCell ref="D63:D64"/>
    <mergeCell ref="A69:C69"/>
    <mergeCell ref="A65:A66"/>
    <mergeCell ref="B65:B66"/>
    <mergeCell ref="C65:C66"/>
    <mergeCell ref="D57:D58"/>
    <mergeCell ref="E46:R46"/>
    <mergeCell ref="S1:S22"/>
    <mergeCell ref="S24:S46"/>
    <mergeCell ref="A23:S23"/>
    <mergeCell ref="A47:S47"/>
    <mergeCell ref="A28:B28"/>
    <mergeCell ref="A46:C46"/>
    <mergeCell ref="A26:R26"/>
    <mergeCell ref="A27:R27"/>
    <mergeCell ref="A25:R25"/>
    <mergeCell ref="A5:R5"/>
  </mergeCells>
  <phoneticPr fontId="9" type="noConversion"/>
  <conditionalFormatting sqref="D22">
    <cfRule type="cellIs" dxfId="51" priority="7" operator="notEqual">
      <formula>$A$7</formula>
    </cfRule>
    <cfRule type="cellIs" dxfId="50" priority="8" operator="equal">
      <formula>$A$7</formula>
    </cfRule>
  </conditionalFormatting>
  <conditionalFormatting sqref="D46">
    <cfRule type="cellIs" dxfId="49" priority="5" operator="notEqual">
      <formula>$A$27</formula>
    </cfRule>
    <cfRule type="cellIs" dxfId="48" priority="6" operator="equal">
      <formula>$A$27</formula>
    </cfRule>
  </conditionalFormatting>
  <conditionalFormatting sqref="D69">
    <cfRule type="cellIs" dxfId="47" priority="3" operator="notEqual">
      <formula>$A$27</formula>
    </cfRule>
    <cfRule type="cellIs" dxfId="46" priority="4" operator="equal">
      <formula>$A$27</formula>
    </cfRule>
  </conditionalFormatting>
  <pageMargins left="0.7" right="0.7" top="0.75" bottom="0.75" header="0.3" footer="0.3"/>
  <pageSetup paperSize="9" scale="49" fitToHeight="0" orientation="landscape" r:id="rId1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4:AI71"/>
  <sheetViews>
    <sheetView view="pageBreakPreview" topLeftCell="A3" zoomScale="80" zoomScaleNormal="100" zoomScaleSheetLayoutView="80" workbookViewId="0">
      <selection activeCell="J8" sqref="J8"/>
    </sheetView>
  </sheetViews>
  <sheetFormatPr defaultRowHeight="15" x14ac:dyDescent="0.25"/>
  <cols>
    <col min="1" max="3" width="21.28515625" customWidth="1"/>
    <col min="4" max="6" width="12.28515625" customWidth="1"/>
    <col min="7" max="7" width="21.28515625" hidden="1" customWidth="1"/>
    <col min="8" max="10" width="21.28515625" customWidth="1"/>
    <col min="11" max="11" width="26.5703125" customWidth="1"/>
  </cols>
  <sheetData>
    <row r="4" spans="1:35" x14ac:dyDescent="0.25">
      <c r="L4" s="192" t="s">
        <v>8</v>
      </c>
      <c r="M4" s="192"/>
      <c r="N4" s="192"/>
      <c r="O4" s="192"/>
      <c r="P4" s="192"/>
      <c r="Q4" s="192"/>
      <c r="R4" s="192"/>
      <c r="S4" s="179" t="s">
        <v>7</v>
      </c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</row>
    <row r="5" spans="1:35" ht="28.9" customHeight="1" x14ac:dyDescent="0.25">
      <c r="A5" s="184" t="s">
        <v>90</v>
      </c>
      <c r="B5" s="184"/>
      <c r="C5" s="184"/>
      <c r="D5" s="184"/>
      <c r="E5" s="184"/>
      <c r="F5" s="184"/>
      <c r="G5" s="184"/>
      <c r="H5" s="184"/>
      <c r="I5" s="184"/>
      <c r="J5" s="184"/>
      <c r="K5" s="51"/>
      <c r="L5" s="192"/>
      <c r="M5" s="192"/>
      <c r="N5" s="192"/>
      <c r="O5" s="192"/>
      <c r="P5" s="192"/>
      <c r="Q5" s="192"/>
      <c r="R5" s="192"/>
      <c r="S5" s="180"/>
      <c r="T5" s="1"/>
      <c r="U5" s="1"/>
      <c r="V5" s="1"/>
      <c r="W5" s="1"/>
      <c r="X5" s="1"/>
      <c r="Y5" s="1"/>
      <c r="Z5" s="1"/>
      <c r="AA5" s="1"/>
      <c r="AB5" s="1"/>
      <c r="AC5" s="1"/>
      <c r="AD5" s="1"/>
      <c r="AE5" s="1"/>
      <c r="AF5" s="1"/>
      <c r="AG5" s="1"/>
      <c r="AH5" s="1"/>
      <c r="AI5" s="1"/>
    </row>
    <row r="6" spans="1:35" ht="115.5" thickBot="1" x14ac:dyDescent="0.3">
      <c r="A6" s="185">
        <v>40</v>
      </c>
      <c r="B6" s="185"/>
      <c r="C6" s="185"/>
      <c r="D6" s="185"/>
      <c r="E6" s="185"/>
      <c r="F6" s="185"/>
      <c r="G6" s="185"/>
      <c r="H6" s="185"/>
      <c r="I6" s="185"/>
      <c r="J6" s="185"/>
      <c r="K6" s="52"/>
      <c r="L6" s="30" t="s">
        <v>1</v>
      </c>
      <c r="M6" s="30" t="s">
        <v>2</v>
      </c>
      <c r="N6" s="30" t="s">
        <v>82</v>
      </c>
      <c r="O6" s="30" t="s">
        <v>83</v>
      </c>
      <c r="P6" s="30" t="s">
        <v>3</v>
      </c>
      <c r="Q6" s="30" t="s">
        <v>81</v>
      </c>
      <c r="R6" s="30" t="s">
        <v>84</v>
      </c>
      <c r="S6" s="180"/>
      <c r="T6" s="1"/>
      <c r="U6" s="1"/>
      <c r="V6" s="1"/>
      <c r="W6" s="1"/>
      <c r="X6" s="1"/>
      <c r="Y6" s="1"/>
      <c r="Z6" s="1"/>
      <c r="AA6" s="1"/>
      <c r="AB6" s="1"/>
      <c r="AC6" s="1"/>
      <c r="AD6" s="1"/>
      <c r="AE6" s="1"/>
      <c r="AF6" s="1"/>
      <c r="AG6" s="1"/>
      <c r="AH6" s="1"/>
      <c r="AI6" s="1"/>
    </row>
    <row r="7" spans="1:35" ht="28.9" customHeight="1" thickBot="1" x14ac:dyDescent="0.3">
      <c r="A7" s="46" t="s">
        <v>91</v>
      </c>
      <c r="B7" s="49" t="s">
        <v>103</v>
      </c>
      <c r="C7" s="49" t="s">
        <v>102</v>
      </c>
      <c r="D7" s="47" t="s">
        <v>97</v>
      </c>
      <c r="E7" s="47" t="s">
        <v>98</v>
      </c>
      <c r="F7" s="47" t="s">
        <v>99</v>
      </c>
      <c r="G7" s="47" t="s">
        <v>93</v>
      </c>
      <c r="H7" s="47" t="s">
        <v>94</v>
      </c>
      <c r="I7" s="47" t="s">
        <v>95</v>
      </c>
      <c r="J7" s="48" t="s">
        <v>96</v>
      </c>
      <c r="K7" s="48" t="s">
        <v>104</v>
      </c>
      <c r="L7" s="182" t="s">
        <v>47</v>
      </c>
      <c r="M7" s="183"/>
      <c r="N7" s="183"/>
      <c r="O7" s="183"/>
      <c r="P7" s="183"/>
      <c r="Q7" s="183"/>
      <c r="R7" s="183"/>
      <c r="S7" s="181"/>
      <c r="T7" s="1"/>
      <c r="U7" s="1"/>
      <c r="V7" s="1"/>
      <c r="W7" s="1"/>
      <c r="X7" s="1"/>
      <c r="Y7" s="1"/>
      <c r="Z7" s="1"/>
      <c r="AA7" s="1"/>
      <c r="AB7" s="1"/>
      <c r="AC7" s="1"/>
      <c r="AD7" s="1"/>
      <c r="AE7" s="1"/>
      <c r="AF7" s="1"/>
      <c r="AG7" s="1"/>
      <c r="AH7" s="1"/>
      <c r="AI7" s="1"/>
    </row>
    <row r="8" spans="1:35" ht="69" customHeight="1" x14ac:dyDescent="0.25">
      <c r="A8" s="68"/>
      <c r="B8" s="68"/>
      <c r="C8" s="68"/>
      <c r="D8" s="69">
        <v>10</v>
      </c>
      <c r="E8" s="69">
        <v>5</v>
      </c>
      <c r="F8" s="69">
        <v>7</v>
      </c>
      <c r="G8" s="68">
        <f>SUM(D8:F8)</f>
        <v>22</v>
      </c>
      <c r="H8" s="70">
        <f>SUM(G8:G8)</f>
        <v>22</v>
      </c>
      <c r="I8" s="71">
        <f>H8/$H$33</f>
        <v>0.04</v>
      </c>
      <c r="J8" s="72">
        <f>I8*$A$6</f>
        <v>1.6</v>
      </c>
      <c r="K8" s="72"/>
      <c r="L8" s="15"/>
      <c r="M8" s="15"/>
      <c r="N8" s="15"/>
      <c r="O8" s="15"/>
      <c r="P8" s="15"/>
      <c r="Q8" s="15"/>
      <c r="R8" s="15"/>
      <c r="S8" s="16"/>
      <c r="T8" s="1" t="str">
        <f>IF(M8="x",20,"")</f>
        <v/>
      </c>
      <c r="U8" s="1" t="str">
        <f>IF(N8="x",40,"")</f>
        <v/>
      </c>
      <c r="V8" s="1" t="str">
        <f>IF(O8="x",60,"")</f>
        <v/>
      </c>
      <c r="W8" s="1" t="str">
        <f>IF(P8="x",75,"")</f>
        <v/>
      </c>
      <c r="X8" s="1" t="str">
        <f>IF(Q8="x",85,"")</f>
        <v/>
      </c>
      <c r="Y8" s="1" t="str">
        <f>IF(R8="x",100,"")</f>
        <v/>
      </c>
      <c r="Z8" s="1" t="e">
        <f t="shared" ref="Z8:Z33" si="0">SUM(T8:Y8)/$A$7*J8</f>
        <v>#VALUE!</v>
      </c>
      <c r="AA8" s="1"/>
      <c r="AB8" s="1"/>
      <c r="AC8" s="1"/>
      <c r="AD8" s="1"/>
      <c r="AE8" s="1"/>
      <c r="AF8" s="1"/>
      <c r="AG8" s="1"/>
      <c r="AH8" s="1"/>
      <c r="AI8" s="1"/>
    </row>
    <row r="9" spans="1:35" ht="69" customHeight="1" x14ac:dyDescent="0.25">
      <c r="A9" s="37"/>
      <c r="B9" s="37"/>
      <c r="C9" s="37"/>
      <c r="D9" s="45">
        <v>10</v>
      </c>
      <c r="E9" s="45">
        <v>5</v>
      </c>
      <c r="F9" s="45">
        <v>7</v>
      </c>
      <c r="G9" s="37">
        <f t="shared" ref="G9:G31" si="1">SUM(D9:F9)</f>
        <v>22</v>
      </c>
      <c r="H9" s="53">
        <f t="shared" ref="H9:H31" si="2">SUM(G9:G9)</f>
        <v>22</v>
      </c>
      <c r="I9" s="54">
        <f t="shared" ref="I9:I31" si="3">H9/$H$33</f>
        <v>0.04</v>
      </c>
      <c r="J9" s="56">
        <f t="shared" ref="J9:J31" si="4">I9*$A$6</f>
        <v>1.6</v>
      </c>
      <c r="K9" s="56"/>
      <c r="L9" s="15"/>
      <c r="M9" s="15"/>
      <c r="N9" s="15"/>
      <c r="O9" s="15"/>
      <c r="P9" s="15"/>
      <c r="Q9" s="15" t="s">
        <v>4</v>
      </c>
      <c r="R9" s="15"/>
      <c r="S9" s="16"/>
      <c r="T9" s="1" t="str">
        <f t="shared" ref="T9:T33" si="5">IF(M9="x",20,"")</f>
        <v/>
      </c>
      <c r="U9" s="1" t="str">
        <f t="shared" ref="U9:U33" si="6">IF(N9="x",40,"")</f>
        <v/>
      </c>
      <c r="V9" s="1" t="str">
        <f t="shared" ref="V9:V33" si="7">IF(O9="x",60,"")</f>
        <v/>
      </c>
      <c r="W9" s="1" t="str">
        <f t="shared" ref="W9:W33" si="8">IF(P9="x",75,"")</f>
        <v/>
      </c>
      <c r="X9" s="1">
        <f t="shared" ref="X9:X33" si="9">IF(Q9="x",85,"")</f>
        <v>85</v>
      </c>
      <c r="Y9" s="1" t="str">
        <f t="shared" ref="Y9:Y33" si="10">IF(R9="x",100,"")</f>
        <v/>
      </c>
      <c r="Z9" s="1" t="e">
        <f t="shared" si="0"/>
        <v>#VALUE!</v>
      </c>
      <c r="AA9" s="1"/>
      <c r="AB9" s="1"/>
      <c r="AC9" s="1"/>
      <c r="AD9" s="1"/>
      <c r="AE9" s="1"/>
      <c r="AF9" s="1"/>
      <c r="AG9" s="1"/>
      <c r="AH9" s="1"/>
      <c r="AI9" s="1"/>
    </row>
    <row r="10" spans="1:35" ht="69" customHeight="1" x14ac:dyDescent="0.25">
      <c r="A10" s="37"/>
      <c r="B10" s="37"/>
      <c r="C10" s="37"/>
      <c r="D10" s="45">
        <v>10</v>
      </c>
      <c r="E10" s="45">
        <v>5</v>
      </c>
      <c r="F10" s="45">
        <v>7</v>
      </c>
      <c r="G10" s="37">
        <f t="shared" si="1"/>
        <v>22</v>
      </c>
      <c r="H10" s="53">
        <f t="shared" si="2"/>
        <v>22</v>
      </c>
      <c r="I10" s="54">
        <f t="shared" si="3"/>
        <v>0.04</v>
      </c>
      <c r="J10" s="56">
        <f t="shared" si="4"/>
        <v>1.6</v>
      </c>
      <c r="K10" s="56"/>
      <c r="L10" s="15"/>
      <c r="M10" s="15"/>
      <c r="N10" s="15"/>
      <c r="O10" s="15"/>
      <c r="P10" s="15"/>
      <c r="Q10" s="15" t="s">
        <v>4</v>
      </c>
      <c r="R10" s="15"/>
      <c r="S10" s="16"/>
      <c r="T10" s="1" t="str">
        <f t="shared" si="5"/>
        <v/>
      </c>
      <c r="U10" s="1" t="str">
        <f t="shared" si="6"/>
        <v/>
      </c>
      <c r="V10" s="1" t="str">
        <f t="shared" si="7"/>
        <v/>
      </c>
      <c r="W10" s="1" t="str">
        <f t="shared" si="8"/>
        <v/>
      </c>
      <c r="X10" s="1">
        <f t="shared" si="9"/>
        <v>85</v>
      </c>
      <c r="Y10" s="1" t="str">
        <f t="shared" si="10"/>
        <v/>
      </c>
      <c r="Z10" s="1" t="e">
        <f t="shared" si="0"/>
        <v>#VALUE!</v>
      </c>
      <c r="AA10" s="1"/>
      <c r="AB10" s="1"/>
      <c r="AC10" s="1"/>
      <c r="AD10" s="1"/>
      <c r="AE10" s="1"/>
      <c r="AF10" s="1"/>
      <c r="AG10" s="1"/>
      <c r="AH10" s="1"/>
      <c r="AI10" s="1"/>
    </row>
    <row r="11" spans="1:35" ht="69" customHeight="1" x14ac:dyDescent="0.25">
      <c r="A11" s="37"/>
      <c r="B11" s="37"/>
      <c r="C11" s="37"/>
      <c r="D11" s="45">
        <v>10</v>
      </c>
      <c r="E11" s="45">
        <v>5</v>
      </c>
      <c r="F11" s="45">
        <v>7</v>
      </c>
      <c r="G11" s="37">
        <f t="shared" si="1"/>
        <v>22</v>
      </c>
      <c r="H11" s="53">
        <f t="shared" si="2"/>
        <v>22</v>
      </c>
      <c r="I11" s="54">
        <f t="shared" si="3"/>
        <v>0.04</v>
      </c>
      <c r="J11" s="56">
        <f t="shared" si="4"/>
        <v>1.6</v>
      </c>
      <c r="K11" s="56"/>
      <c r="L11" s="15"/>
      <c r="M11" s="15"/>
      <c r="N11" s="15"/>
      <c r="O11" s="15"/>
      <c r="P11" s="15"/>
      <c r="Q11" s="15" t="s">
        <v>4</v>
      </c>
      <c r="R11" s="15"/>
      <c r="S11" s="16"/>
      <c r="T11" s="1" t="str">
        <f t="shared" si="5"/>
        <v/>
      </c>
      <c r="U11" s="1" t="str">
        <f t="shared" si="6"/>
        <v/>
      </c>
      <c r="V11" s="1" t="str">
        <f t="shared" si="7"/>
        <v/>
      </c>
      <c r="W11" s="1" t="str">
        <f t="shared" si="8"/>
        <v/>
      </c>
      <c r="X11" s="1">
        <f t="shared" si="9"/>
        <v>85</v>
      </c>
      <c r="Y11" s="1" t="str">
        <f t="shared" si="10"/>
        <v/>
      </c>
      <c r="Z11" s="1" t="e">
        <f t="shared" si="0"/>
        <v>#VALUE!</v>
      </c>
      <c r="AA11" s="1"/>
      <c r="AB11" s="1"/>
      <c r="AC11" s="1"/>
      <c r="AD11" s="1"/>
      <c r="AE11" s="1"/>
      <c r="AF11" s="1"/>
      <c r="AG11" s="1"/>
      <c r="AH11" s="1"/>
      <c r="AI11" s="1"/>
    </row>
    <row r="12" spans="1:35" ht="69" customHeight="1" x14ac:dyDescent="0.25">
      <c r="A12" s="37"/>
      <c r="B12" s="37"/>
      <c r="C12" s="37"/>
      <c r="D12" s="45">
        <v>10</v>
      </c>
      <c r="E12" s="45">
        <v>5</v>
      </c>
      <c r="F12" s="45">
        <v>7</v>
      </c>
      <c r="G12" s="37">
        <f t="shared" si="1"/>
        <v>22</v>
      </c>
      <c r="H12" s="53">
        <f t="shared" si="2"/>
        <v>22</v>
      </c>
      <c r="I12" s="54">
        <f t="shared" si="3"/>
        <v>0.04</v>
      </c>
      <c r="J12" s="56">
        <f t="shared" si="4"/>
        <v>1.6</v>
      </c>
      <c r="K12" s="56"/>
      <c r="L12" s="15"/>
      <c r="M12" s="15"/>
      <c r="N12" s="15"/>
      <c r="O12" s="15"/>
      <c r="P12" s="15"/>
      <c r="Q12" s="15" t="s">
        <v>4</v>
      </c>
      <c r="R12" s="15"/>
      <c r="S12" s="16"/>
      <c r="T12" s="1" t="str">
        <f t="shared" si="5"/>
        <v/>
      </c>
      <c r="U12" s="1" t="str">
        <f t="shared" si="6"/>
        <v/>
      </c>
      <c r="V12" s="1" t="str">
        <f t="shared" si="7"/>
        <v/>
      </c>
      <c r="W12" s="1" t="str">
        <f t="shared" si="8"/>
        <v/>
      </c>
      <c r="X12" s="1">
        <f t="shared" si="9"/>
        <v>85</v>
      </c>
      <c r="Y12" s="1" t="str">
        <f t="shared" si="10"/>
        <v/>
      </c>
      <c r="Z12" s="1" t="e">
        <f t="shared" si="0"/>
        <v>#VALUE!</v>
      </c>
      <c r="AA12" s="1"/>
    </row>
    <row r="13" spans="1:35" ht="69" customHeight="1" x14ac:dyDescent="0.25">
      <c r="A13" s="37"/>
      <c r="B13" s="37"/>
      <c r="C13" s="37"/>
      <c r="D13" s="45">
        <v>10</v>
      </c>
      <c r="E13" s="45">
        <v>5</v>
      </c>
      <c r="F13" s="45">
        <v>7</v>
      </c>
      <c r="G13" s="37">
        <f t="shared" si="1"/>
        <v>22</v>
      </c>
      <c r="H13" s="53">
        <f t="shared" si="2"/>
        <v>22</v>
      </c>
      <c r="I13" s="54">
        <f t="shared" si="3"/>
        <v>0.04</v>
      </c>
      <c r="J13" s="56">
        <f t="shared" si="4"/>
        <v>1.6</v>
      </c>
      <c r="K13" s="56"/>
      <c r="L13" s="15"/>
      <c r="M13" s="15"/>
      <c r="N13" s="15"/>
      <c r="O13" s="15"/>
      <c r="P13" s="15"/>
      <c r="Q13" s="15" t="s">
        <v>4</v>
      </c>
      <c r="R13" s="15"/>
      <c r="S13" s="16"/>
      <c r="T13" s="1" t="str">
        <f t="shared" si="5"/>
        <v/>
      </c>
      <c r="U13" s="1" t="str">
        <f t="shared" si="6"/>
        <v/>
      </c>
      <c r="V13" s="1" t="str">
        <f t="shared" si="7"/>
        <v/>
      </c>
      <c r="W13" s="1" t="str">
        <f t="shared" si="8"/>
        <v/>
      </c>
      <c r="X13" s="1">
        <f t="shared" si="9"/>
        <v>85</v>
      </c>
      <c r="Y13" s="1" t="str">
        <f t="shared" si="10"/>
        <v/>
      </c>
      <c r="Z13" s="1" t="e">
        <f t="shared" si="0"/>
        <v>#VALUE!</v>
      </c>
      <c r="AA13" s="1"/>
    </row>
    <row r="14" spans="1:35" ht="69" customHeight="1" x14ac:dyDescent="0.25">
      <c r="A14" s="37"/>
      <c r="B14" s="37"/>
      <c r="C14" s="37"/>
      <c r="D14" s="45">
        <v>10</v>
      </c>
      <c r="E14" s="45">
        <v>5</v>
      </c>
      <c r="F14" s="45">
        <v>7</v>
      </c>
      <c r="G14" s="37">
        <f t="shared" si="1"/>
        <v>22</v>
      </c>
      <c r="H14" s="53">
        <f t="shared" si="2"/>
        <v>22</v>
      </c>
      <c r="I14" s="54">
        <f t="shared" si="3"/>
        <v>0.04</v>
      </c>
      <c r="J14" s="56">
        <f t="shared" si="4"/>
        <v>1.6</v>
      </c>
      <c r="K14" s="56"/>
      <c r="L14" s="15"/>
      <c r="M14" s="15"/>
      <c r="N14" s="15"/>
      <c r="O14" s="15"/>
      <c r="P14" s="15"/>
      <c r="Q14" s="15" t="s">
        <v>4</v>
      </c>
      <c r="R14" s="15"/>
      <c r="S14" s="16"/>
      <c r="T14" s="1" t="str">
        <f t="shared" si="5"/>
        <v/>
      </c>
      <c r="U14" s="1" t="str">
        <f t="shared" si="6"/>
        <v/>
      </c>
      <c r="V14" s="1" t="str">
        <f t="shared" si="7"/>
        <v/>
      </c>
      <c r="W14" s="1" t="str">
        <f t="shared" si="8"/>
        <v/>
      </c>
      <c r="X14" s="1">
        <f t="shared" si="9"/>
        <v>85</v>
      </c>
      <c r="Y14" s="1" t="str">
        <f t="shared" si="10"/>
        <v/>
      </c>
      <c r="Z14" s="1" t="e">
        <f t="shared" si="0"/>
        <v>#VALUE!</v>
      </c>
      <c r="AA14" s="1"/>
    </row>
    <row r="15" spans="1:35" ht="69" customHeight="1" x14ac:dyDescent="0.25">
      <c r="A15" s="37"/>
      <c r="B15" s="37"/>
      <c r="C15" s="37"/>
      <c r="D15" s="45">
        <v>10</v>
      </c>
      <c r="E15" s="45">
        <v>5</v>
      </c>
      <c r="F15" s="45">
        <v>7</v>
      </c>
      <c r="G15" s="37">
        <f t="shared" si="1"/>
        <v>22</v>
      </c>
      <c r="H15" s="53">
        <f t="shared" si="2"/>
        <v>22</v>
      </c>
      <c r="I15" s="54">
        <f t="shared" si="3"/>
        <v>0.04</v>
      </c>
      <c r="J15" s="56">
        <f t="shared" si="4"/>
        <v>1.6</v>
      </c>
      <c r="K15" s="56"/>
      <c r="L15" s="15"/>
      <c r="M15" s="15"/>
      <c r="N15" s="15"/>
      <c r="O15" s="15"/>
      <c r="P15" s="15"/>
      <c r="Q15" s="15" t="s">
        <v>4</v>
      </c>
      <c r="R15" s="15"/>
      <c r="S15" s="16"/>
      <c r="T15" s="1" t="str">
        <f t="shared" si="5"/>
        <v/>
      </c>
      <c r="U15" s="1" t="str">
        <f t="shared" si="6"/>
        <v/>
      </c>
      <c r="V15" s="1" t="str">
        <f t="shared" si="7"/>
        <v/>
      </c>
      <c r="W15" s="1" t="str">
        <f t="shared" si="8"/>
        <v/>
      </c>
      <c r="X15" s="1">
        <f t="shared" si="9"/>
        <v>85</v>
      </c>
      <c r="Y15" s="1" t="str">
        <f t="shared" si="10"/>
        <v/>
      </c>
      <c r="Z15" s="1" t="e">
        <f t="shared" si="0"/>
        <v>#VALUE!</v>
      </c>
      <c r="AA15" s="1"/>
    </row>
    <row r="16" spans="1:35" ht="69" customHeight="1" x14ac:dyDescent="0.25">
      <c r="A16" s="37"/>
      <c r="B16" s="37"/>
      <c r="C16" s="37"/>
      <c r="D16" s="45">
        <v>10</v>
      </c>
      <c r="E16" s="45">
        <v>5</v>
      </c>
      <c r="F16" s="45">
        <v>7</v>
      </c>
      <c r="G16" s="37">
        <f t="shared" si="1"/>
        <v>22</v>
      </c>
      <c r="H16" s="53">
        <f t="shared" si="2"/>
        <v>22</v>
      </c>
      <c r="I16" s="54">
        <f t="shared" si="3"/>
        <v>0.04</v>
      </c>
      <c r="J16" s="56">
        <f t="shared" si="4"/>
        <v>1.6</v>
      </c>
      <c r="K16" s="56"/>
      <c r="L16" s="15"/>
      <c r="M16" s="15"/>
      <c r="N16" s="15"/>
      <c r="O16" s="15"/>
      <c r="P16" s="15"/>
      <c r="Q16" s="15" t="s">
        <v>4</v>
      </c>
      <c r="R16" s="15"/>
      <c r="S16" s="16"/>
      <c r="T16" s="1" t="str">
        <f t="shared" si="5"/>
        <v/>
      </c>
      <c r="U16" s="1" t="str">
        <f t="shared" si="6"/>
        <v/>
      </c>
      <c r="V16" s="1" t="str">
        <f t="shared" si="7"/>
        <v/>
      </c>
      <c r="W16" s="1" t="str">
        <f t="shared" si="8"/>
        <v/>
      </c>
      <c r="X16" s="1">
        <f t="shared" si="9"/>
        <v>85</v>
      </c>
      <c r="Y16" s="1" t="str">
        <f t="shared" si="10"/>
        <v/>
      </c>
      <c r="Z16" s="1" t="e">
        <f t="shared" si="0"/>
        <v>#VALUE!</v>
      </c>
      <c r="AA16" s="1"/>
    </row>
    <row r="17" spans="1:27" ht="69" customHeight="1" x14ac:dyDescent="0.25">
      <c r="A17" s="37"/>
      <c r="B17" s="37"/>
      <c r="C17" s="37"/>
      <c r="D17" s="45">
        <v>10</v>
      </c>
      <c r="E17" s="45">
        <v>5</v>
      </c>
      <c r="F17" s="45">
        <v>7</v>
      </c>
      <c r="G17" s="37">
        <f t="shared" si="1"/>
        <v>22</v>
      </c>
      <c r="H17" s="53">
        <f t="shared" si="2"/>
        <v>22</v>
      </c>
      <c r="I17" s="54">
        <f t="shared" si="3"/>
        <v>0.04</v>
      </c>
      <c r="J17" s="56">
        <f t="shared" si="4"/>
        <v>1.6</v>
      </c>
      <c r="K17" s="56"/>
      <c r="L17" s="15"/>
      <c r="M17" s="15"/>
      <c r="N17" s="15"/>
      <c r="O17" s="15"/>
      <c r="P17" s="15"/>
      <c r="Q17" s="15" t="s">
        <v>4</v>
      </c>
      <c r="R17" s="15"/>
      <c r="S17" s="16"/>
      <c r="T17" s="1" t="str">
        <f t="shared" si="5"/>
        <v/>
      </c>
      <c r="U17" s="1" t="str">
        <f t="shared" si="6"/>
        <v/>
      </c>
      <c r="V17" s="1" t="str">
        <f t="shared" si="7"/>
        <v/>
      </c>
      <c r="W17" s="1" t="str">
        <f t="shared" si="8"/>
        <v/>
      </c>
      <c r="X17" s="1">
        <f t="shared" si="9"/>
        <v>85</v>
      </c>
      <c r="Y17" s="1" t="str">
        <f t="shared" si="10"/>
        <v/>
      </c>
      <c r="Z17" s="1" t="e">
        <f t="shared" si="0"/>
        <v>#VALUE!</v>
      </c>
      <c r="AA17" s="1"/>
    </row>
    <row r="18" spans="1:27" ht="69" customHeight="1" x14ac:dyDescent="0.25">
      <c r="A18" s="37"/>
      <c r="B18" s="37"/>
      <c r="C18" s="37"/>
      <c r="D18" s="45">
        <v>10</v>
      </c>
      <c r="E18" s="45">
        <v>5</v>
      </c>
      <c r="F18" s="45">
        <v>7</v>
      </c>
      <c r="G18" s="37">
        <f t="shared" si="1"/>
        <v>22</v>
      </c>
      <c r="H18" s="53">
        <f t="shared" si="2"/>
        <v>22</v>
      </c>
      <c r="I18" s="54">
        <f t="shared" si="3"/>
        <v>0.04</v>
      </c>
      <c r="J18" s="56">
        <f t="shared" si="4"/>
        <v>1.6</v>
      </c>
      <c r="K18" s="56"/>
      <c r="L18" s="15"/>
      <c r="M18" s="15"/>
      <c r="N18" s="15"/>
      <c r="O18" s="15"/>
      <c r="P18" s="15"/>
      <c r="Q18" s="15" t="s">
        <v>4</v>
      </c>
      <c r="R18" s="15"/>
      <c r="S18" s="16"/>
      <c r="T18" s="1" t="str">
        <f t="shared" si="5"/>
        <v/>
      </c>
      <c r="U18" s="1" t="str">
        <f t="shared" si="6"/>
        <v/>
      </c>
      <c r="V18" s="1" t="str">
        <f t="shared" si="7"/>
        <v/>
      </c>
      <c r="W18" s="1" t="str">
        <f t="shared" si="8"/>
        <v/>
      </c>
      <c r="X18" s="1">
        <f t="shared" si="9"/>
        <v>85</v>
      </c>
      <c r="Y18" s="1" t="str">
        <f t="shared" si="10"/>
        <v/>
      </c>
      <c r="Z18" s="1" t="e">
        <f t="shared" si="0"/>
        <v>#VALUE!</v>
      </c>
      <c r="AA18" s="1"/>
    </row>
    <row r="19" spans="1:27" ht="69" customHeight="1" x14ac:dyDescent="0.25">
      <c r="A19" s="37"/>
      <c r="B19" s="37"/>
      <c r="C19" s="37"/>
      <c r="D19" s="45">
        <v>10</v>
      </c>
      <c r="E19" s="45">
        <v>5</v>
      </c>
      <c r="F19" s="45">
        <v>7</v>
      </c>
      <c r="G19" s="37">
        <f t="shared" si="1"/>
        <v>22</v>
      </c>
      <c r="H19" s="53">
        <f t="shared" si="2"/>
        <v>22</v>
      </c>
      <c r="I19" s="54">
        <f t="shared" si="3"/>
        <v>0.04</v>
      </c>
      <c r="J19" s="56">
        <f t="shared" si="4"/>
        <v>1.6</v>
      </c>
      <c r="K19" s="56"/>
      <c r="L19" s="15"/>
      <c r="M19" s="15"/>
      <c r="N19" s="15"/>
      <c r="O19" s="15"/>
      <c r="P19" s="15"/>
      <c r="Q19" s="15" t="s">
        <v>4</v>
      </c>
      <c r="R19" s="15"/>
      <c r="S19" s="16"/>
      <c r="T19" s="1" t="str">
        <f t="shared" si="5"/>
        <v/>
      </c>
      <c r="U19" s="1" t="str">
        <f t="shared" si="6"/>
        <v/>
      </c>
      <c r="V19" s="1" t="str">
        <f t="shared" si="7"/>
        <v/>
      </c>
      <c r="W19" s="1" t="str">
        <f t="shared" si="8"/>
        <v/>
      </c>
      <c r="X19" s="1">
        <f t="shared" si="9"/>
        <v>85</v>
      </c>
      <c r="Y19" s="1" t="str">
        <f t="shared" si="10"/>
        <v/>
      </c>
      <c r="Z19" s="1" t="e">
        <f t="shared" si="0"/>
        <v>#VALUE!</v>
      </c>
      <c r="AA19" s="1"/>
    </row>
    <row r="20" spans="1:27" ht="69" customHeight="1" x14ac:dyDescent="0.25">
      <c r="A20" s="37"/>
      <c r="B20" s="37"/>
      <c r="C20" s="37"/>
      <c r="D20" s="45">
        <v>10</v>
      </c>
      <c r="E20" s="45">
        <v>5</v>
      </c>
      <c r="F20" s="45">
        <v>7</v>
      </c>
      <c r="G20" s="37">
        <f t="shared" si="1"/>
        <v>22</v>
      </c>
      <c r="H20" s="53">
        <f t="shared" si="2"/>
        <v>22</v>
      </c>
      <c r="I20" s="54">
        <f t="shared" si="3"/>
        <v>0.04</v>
      </c>
      <c r="J20" s="56">
        <f t="shared" si="4"/>
        <v>1.6</v>
      </c>
      <c r="K20" s="56"/>
      <c r="L20" s="15"/>
      <c r="M20" s="15"/>
      <c r="N20" s="15"/>
      <c r="O20" s="15"/>
      <c r="P20" s="15"/>
      <c r="Q20" s="15" t="s">
        <v>4</v>
      </c>
      <c r="R20" s="15"/>
      <c r="S20" s="16"/>
      <c r="T20" s="1" t="str">
        <f t="shared" si="5"/>
        <v/>
      </c>
      <c r="U20" s="1" t="str">
        <f t="shared" si="6"/>
        <v/>
      </c>
      <c r="V20" s="1" t="str">
        <f t="shared" si="7"/>
        <v/>
      </c>
      <c r="W20" s="1" t="str">
        <f t="shared" si="8"/>
        <v/>
      </c>
      <c r="X20" s="1">
        <f t="shared" si="9"/>
        <v>85</v>
      </c>
      <c r="Y20" s="1" t="str">
        <f t="shared" si="10"/>
        <v/>
      </c>
      <c r="Z20" s="1" t="e">
        <f t="shared" si="0"/>
        <v>#VALUE!</v>
      </c>
      <c r="AA20" s="1"/>
    </row>
    <row r="21" spans="1:27" ht="69" customHeight="1" x14ac:dyDescent="0.25">
      <c r="A21" s="37"/>
      <c r="B21" s="37"/>
      <c r="C21" s="37"/>
      <c r="D21" s="45">
        <v>10</v>
      </c>
      <c r="E21" s="45">
        <v>5</v>
      </c>
      <c r="F21" s="45">
        <v>7</v>
      </c>
      <c r="G21" s="37">
        <f t="shared" si="1"/>
        <v>22</v>
      </c>
      <c r="H21" s="53">
        <f t="shared" si="2"/>
        <v>22</v>
      </c>
      <c r="I21" s="54">
        <f t="shared" si="3"/>
        <v>0.04</v>
      </c>
      <c r="J21" s="56">
        <f t="shared" si="4"/>
        <v>1.6</v>
      </c>
      <c r="K21" s="56"/>
      <c r="L21" s="15"/>
      <c r="M21" s="15"/>
      <c r="N21" s="15"/>
      <c r="O21" s="15"/>
      <c r="P21" s="15"/>
      <c r="Q21" s="15" t="s">
        <v>4</v>
      </c>
      <c r="R21" s="15"/>
      <c r="S21" s="16"/>
      <c r="T21" s="1" t="str">
        <f t="shared" si="5"/>
        <v/>
      </c>
      <c r="U21" s="1" t="str">
        <f t="shared" si="6"/>
        <v/>
      </c>
      <c r="V21" s="1" t="str">
        <f t="shared" si="7"/>
        <v/>
      </c>
      <c r="W21" s="1" t="str">
        <f t="shared" si="8"/>
        <v/>
      </c>
      <c r="X21" s="1">
        <f t="shared" si="9"/>
        <v>85</v>
      </c>
      <c r="Y21" s="1" t="str">
        <f t="shared" si="10"/>
        <v/>
      </c>
      <c r="Z21" s="1" t="e">
        <f t="shared" si="0"/>
        <v>#VALUE!</v>
      </c>
      <c r="AA21" s="1"/>
    </row>
    <row r="22" spans="1:27" ht="69" customHeight="1" x14ac:dyDescent="0.25">
      <c r="A22" s="37"/>
      <c r="B22" s="37"/>
      <c r="C22" s="37"/>
      <c r="D22" s="45">
        <v>10</v>
      </c>
      <c r="E22" s="45">
        <v>5</v>
      </c>
      <c r="F22" s="45">
        <v>7</v>
      </c>
      <c r="G22" s="37">
        <f t="shared" si="1"/>
        <v>22</v>
      </c>
      <c r="H22" s="53">
        <f t="shared" si="2"/>
        <v>22</v>
      </c>
      <c r="I22" s="54">
        <f t="shared" si="3"/>
        <v>0.04</v>
      </c>
      <c r="J22" s="56">
        <f t="shared" si="4"/>
        <v>1.6</v>
      </c>
      <c r="K22" s="56"/>
      <c r="L22" s="15"/>
      <c r="M22" s="15"/>
      <c r="N22" s="15"/>
      <c r="O22" s="15"/>
      <c r="P22" s="15"/>
      <c r="Q22" s="15" t="s">
        <v>4</v>
      </c>
      <c r="R22" s="15"/>
      <c r="S22" s="16"/>
      <c r="T22" s="1" t="str">
        <f t="shared" si="5"/>
        <v/>
      </c>
      <c r="U22" s="1" t="str">
        <f t="shared" si="6"/>
        <v/>
      </c>
      <c r="V22" s="1" t="str">
        <f t="shared" si="7"/>
        <v/>
      </c>
      <c r="W22" s="1" t="str">
        <f t="shared" si="8"/>
        <v/>
      </c>
      <c r="X22" s="1">
        <f t="shared" si="9"/>
        <v>85</v>
      </c>
      <c r="Y22" s="1" t="str">
        <f t="shared" si="10"/>
        <v/>
      </c>
      <c r="Z22" s="1" t="e">
        <f t="shared" si="0"/>
        <v>#VALUE!</v>
      </c>
      <c r="AA22" s="1"/>
    </row>
    <row r="23" spans="1:27" ht="69" customHeight="1" x14ac:dyDescent="0.25">
      <c r="A23" s="37"/>
      <c r="B23" s="37"/>
      <c r="C23" s="37"/>
      <c r="D23" s="45">
        <v>10</v>
      </c>
      <c r="E23" s="45">
        <v>5</v>
      </c>
      <c r="F23" s="45">
        <v>7</v>
      </c>
      <c r="G23" s="37">
        <f t="shared" si="1"/>
        <v>22</v>
      </c>
      <c r="H23" s="53">
        <f t="shared" si="2"/>
        <v>22</v>
      </c>
      <c r="I23" s="54">
        <f t="shared" si="3"/>
        <v>0.04</v>
      </c>
      <c r="J23" s="56">
        <f t="shared" si="4"/>
        <v>1.6</v>
      </c>
      <c r="K23" s="56"/>
      <c r="L23" s="15"/>
      <c r="M23" s="15"/>
      <c r="N23" s="15"/>
      <c r="O23" s="15"/>
      <c r="P23" s="15"/>
      <c r="Q23" s="15" t="s">
        <v>4</v>
      </c>
      <c r="R23" s="15"/>
      <c r="S23" s="16"/>
      <c r="T23" s="1" t="str">
        <f t="shared" si="5"/>
        <v/>
      </c>
      <c r="U23" s="1" t="str">
        <f t="shared" si="6"/>
        <v/>
      </c>
      <c r="V23" s="1" t="str">
        <f t="shared" si="7"/>
        <v/>
      </c>
      <c r="W23" s="1" t="str">
        <f t="shared" si="8"/>
        <v/>
      </c>
      <c r="X23" s="1">
        <f t="shared" si="9"/>
        <v>85</v>
      </c>
      <c r="Y23" s="1" t="str">
        <f t="shared" si="10"/>
        <v/>
      </c>
      <c r="Z23" s="1" t="e">
        <f t="shared" si="0"/>
        <v>#VALUE!</v>
      </c>
      <c r="AA23" s="1"/>
    </row>
    <row r="24" spans="1:27" ht="69" customHeight="1" x14ac:dyDescent="0.25">
      <c r="A24" s="37"/>
      <c r="B24" s="37"/>
      <c r="C24" s="37"/>
      <c r="D24" s="45">
        <v>10</v>
      </c>
      <c r="E24" s="45">
        <v>5</v>
      </c>
      <c r="F24" s="45">
        <v>7</v>
      </c>
      <c r="G24" s="37">
        <f t="shared" si="1"/>
        <v>22</v>
      </c>
      <c r="H24" s="53">
        <f t="shared" si="2"/>
        <v>22</v>
      </c>
      <c r="I24" s="54">
        <f t="shared" si="3"/>
        <v>0.04</v>
      </c>
      <c r="J24" s="56">
        <f t="shared" si="4"/>
        <v>1.6</v>
      </c>
      <c r="K24" s="56"/>
      <c r="L24" s="15"/>
      <c r="M24" s="15"/>
      <c r="N24" s="15"/>
      <c r="O24" s="15"/>
      <c r="P24" s="15"/>
      <c r="Q24" s="15" t="s">
        <v>4</v>
      </c>
      <c r="R24" s="15"/>
      <c r="S24" s="16"/>
      <c r="T24" s="1" t="str">
        <f t="shared" si="5"/>
        <v/>
      </c>
      <c r="U24" s="1" t="str">
        <f t="shared" si="6"/>
        <v/>
      </c>
      <c r="V24" s="1" t="str">
        <f t="shared" si="7"/>
        <v/>
      </c>
      <c r="W24" s="1" t="str">
        <f t="shared" si="8"/>
        <v/>
      </c>
      <c r="X24" s="1">
        <f t="shared" si="9"/>
        <v>85</v>
      </c>
      <c r="Y24" s="1" t="str">
        <f t="shared" si="10"/>
        <v/>
      </c>
      <c r="Z24" s="1" t="e">
        <f t="shared" si="0"/>
        <v>#VALUE!</v>
      </c>
      <c r="AA24" s="1"/>
    </row>
    <row r="25" spans="1:27" ht="69" customHeight="1" x14ac:dyDescent="0.25">
      <c r="A25" s="37"/>
      <c r="B25" s="37"/>
      <c r="C25" s="37"/>
      <c r="D25" s="45">
        <v>10</v>
      </c>
      <c r="E25" s="45">
        <v>5</v>
      </c>
      <c r="F25" s="45">
        <v>7</v>
      </c>
      <c r="G25" s="37">
        <f t="shared" si="1"/>
        <v>22</v>
      </c>
      <c r="H25" s="53">
        <f t="shared" si="2"/>
        <v>22</v>
      </c>
      <c r="I25" s="54">
        <f t="shared" si="3"/>
        <v>0.04</v>
      </c>
      <c r="J25" s="56">
        <f t="shared" si="4"/>
        <v>1.6</v>
      </c>
      <c r="K25" s="56"/>
      <c r="L25" s="15"/>
      <c r="M25" s="15"/>
      <c r="N25" s="15"/>
      <c r="O25" s="15"/>
      <c r="P25" s="15"/>
      <c r="Q25" s="15" t="s">
        <v>4</v>
      </c>
      <c r="R25" s="15"/>
      <c r="S25" s="16"/>
      <c r="T25" s="1" t="str">
        <f t="shared" si="5"/>
        <v/>
      </c>
      <c r="U25" s="1" t="str">
        <f t="shared" si="6"/>
        <v/>
      </c>
      <c r="V25" s="1" t="str">
        <f t="shared" si="7"/>
        <v/>
      </c>
      <c r="W25" s="1" t="str">
        <f t="shared" si="8"/>
        <v/>
      </c>
      <c r="X25" s="1">
        <f t="shared" si="9"/>
        <v>85</v>
      </c>
      <c r="Y25" s="1" t="str">
        <f t="shared" si="10"/>
        <v/>
      </c>
      <c r="Z25" s="1" t="e">
        <f t="shared" si="0"/>
        <v>#VALUE!</v>
      </c>
      <c r="AA25" s="1"/>
    </row>
    <row r="26" spans="1:27" ht="69" customHeight="1" x14ac:dyDescent="0.25">
      <c r="A26" s="37"/>
      <c r="B26" s="37"/>
      <c r="C26" s="37"/>
      <c r="D26" s="45">
        <v>10</v>
      </c>
      <c r="E26" s="45">
        <v>5</v>
      </c>
      <c r="F26" s="45">
        <v>7</v>
      </c>
      <c r="G26" s="37">
        <f t="shared" si="1"/>
        <v>22</v>
      </c>
      <c r="H26" s="53">
        <f t="shared" si="2"/>
        <v>22</v>
      </c>
      <c r="I26" s="54">
        <f t="shared" si="3"/>
        <v>0.04</v>
      </c>
      <c r="J26" s="56">
        <f t="shared" si="4"/>
        <v>1.6</v>
      </c>
      <c r="K26" s="56"/>
      <c r="L26" s="15"/>
      <c r="M26" s="15"/>
      <c r="N26" s="15"/>
      <c r="O26" s="15"/>
      <c r="P26" s="15"/>
      <c r="Q26" s="15" t="s">
        <v>4</v>
      </c>
      <c r="R26" s="15"/>
      <c r="S26" s="16"/>
      <c r="T26" s="1" t="str">
        <f t="shared" si="5"/>
        <v/>
      </c>
      <c r="U26" s="1" t="str">
        <f t="shared" si="6"/>
        <v/>
      </c>
      <c r="V26" s="1" t="str">
        <f t="shared" si="7"/>
        <v/>
      </c>
      <c r="W26" s="1" t="str">
        <f t="shared" si="8"/>
        <v/>
      </c>
      <c r="X26" s="1">
        <f t="shared" si="9"/>
        <v>85</v>
      </c>
      <c r="Y26" s="1" t="str">
        <f t="shared" si="10"/>
        <v/>
      </c>
      <c r="Z26" s="1" t="e">
        <f t="shared" si="0"/>
        <v>#VALUE!</v>
      </c>
      <c r="AA26" s="1"/>
    </row>
    <row r="27" spans="1:27" ht="69" customHeight="1" x14ac:dyDescent="0.25">
      <c r="A27" s="37"/>
      <c r="B27" s="37"/>
      <c r="C27" s="37"/>
      <c r="D27" s="45">
        <v>10</v>
      </c>
      <c r="E27" s="45">
        <v>5</v>
      </c>
      <c r="F27" s="45">
        <v>7</v>
      </c>
      <c r="G27" s="37">
        <f t="shared" si="1"/>
        <v>22</v>
      </c>
      <c r="H27" s="53">
        <f t="shared" si="2"/>
        <v>22</v>
      </c>
      <c r="I27" s="54">
        <f t="shared" si="3"/>
        <v>0.04</v>
      </c>
      <c r="J27" s="56">
        <f t="shared" si="4"/>
        <v>1.6</v>
      </c>
      <c r="K27" s="56"/>
      <c r="L27" s="15"/>
      <c r="M27" s="15"/>
      <c r="N27" s="15"/>
      <c r="O27" s="15"/>
      <c r="P27" s="15"/>
      <c r="Q27" s="15" t="s">
        <v>4</v>
      </c>
      <c r="R27" s="15"/>
      <c r="S27" s="16"/>
      <c r="T27" s="1" t="str">
        <f t="shared" si="5"/>
        <v/>
      </c>
      <c r="U27" s="1" t="str">
        <f t="shared" si="6"/>
        <v/>
      </c>
      <c r="V27" s="1" t="str">
        <f t="shared" si="7"/>
        <v/>
      </c>
      <c r="W27" s="1" t="str">
        <f t="shared" si="8"/>
        <v/>
      </c>
      <c r="X27" s="1">
        <f t="shared" si="9"/>
        <v>85</v>
      </c>
      <c r="Y27" s="1" t="str">
        <f t="shared" si="10"/>
        <v/>
      </c>
      <c r="Z27" s="1" t="e">
        <f t="shared" si="0"/>
        <v>#VALUE!</v>
      </c>
      <c r="AA27" s="1"/>
    </row>
    <row r="28" spans="1:27" ht="69" customHeight="1" x14ac:dyDescent="0.25">
      <c r="A28" s="37"/>
      <c r="B28" s="37"/>
      <c r="C28" s="37"/>
      <c r="D28" s="45">
        <v>10</v>
      </c>
      <c r="E28" s="45">
        <v>5</v>
      </c>
      <c r="F28" s="45">
        <v>7</v>
      </c>
      <c r="G28" s="37">
        <f t="shared" si="1"/>
        <v>22</v>
      </c>
      <c r="H28" s="53">
        <f t="shared" si="2"/>
        <v>22</v>
      </c>
      <c r="I28" s="54">
        <f t="shared" si="3"/>
        <v>0.04</v>
      </c>
      <c r="J28" s="56">
        <f t="shared" si="4"/>
        <v>1.6</v>
      </c>
      <c r="K28" s="56"/>
      <c r="L28" s="15"/>
      <c r="M28" s="15"/>
      <c r="N28" s="15"/>
      <c r="O28" s="15"/>
      <c r="P28" s="15"/>
      <c r="Q28" s="15" t="s">
        <v>4</v>
      </c>
      <c r="R28" s="15"/>
      <c r="S28" s="16"/>
      <c r="T28" s="1" t="str">
        <f t="shared" si="5"/>
        <v/>
      </c>
      <c r="U28" s="1" t="str">
        <f t="shared" si="6"/>
        <v/>
      </c>
      <c r="V28" s="1" t="str">
        <f t="shared" si="7"/>
        <v/>
      </c>
      <c r="W28" s="1" t="str">
        <f t="shared" si="8"/>
        <v/>
      </c>
      <c r="X28" s="1">
        <f t="shared" si="9"/>
        <v>85</v>
      </c>
      <c r="Y28" s="1" t="str">
        <f t="shared" si="10"/>
        <v/>
      </c>
      <c r="Z28" s="1" t="e">
        <f t="shared" si="0"/>
        <v>#VALUE!</v>
      </c>
      <c r="AA28" s="1"/>
    </row>
    <row r="29" spans="1:27" ht="69" customHeight="1" x14ac:dyDescent="0.25">
      <c r="A29" s="37"/>
      <c r="B29" s="37"/>
      <c r="C29" s="37"/>
      <c r="D29" s="45">
        <v>10</v>
      </c>
      <c r="E29" s="45">
        <v>5</v>
      </c>
      <c r="F29" s="45">
        <v>7</v>
      </c>
      <c r="G29" s="37">
        <f t="shared" si="1"/>
        <v>22</v>
      </c>
      <c r="H29" s="53">
        <f t="shared" si="2"/>
        <v>22</v>
      </c>
      <c r="I29" s="54">
        <f t="shared" si="3"/>
        <v>0.04</v>
      </c>
      <c r="J29" s="56">
        <f t="shared" si="4"/>
        <v>1.6</v>
      </c>
      <c r="K29" s="56"/>
      <c r="L29" s="15"/>
      <c r="M29" s="15"/>
      <c r="N29" s="15"/>
      <c r="O29" s="15"/>
      <c r="P29" s="15"/>
      <c r="Q29" s="15" t="s">
        <v>4</v>
      </c>
      <c r="R29" s="15"/>
      <c r="S29" s="16"/>
      <c r="T29" s="1" t="str">
        <f t="shared" si="5"/>
        <v/>
      </c>
      <c r="U29" s="1" t="str">
        <f t="shared" si="6"/>
        <v/>
      </c>
      <c r="V29" s="1" t="str">
        <f t="shared" si="7"/>
        <v/>
      </c>
      <c r="W29" s="1" t="str">
        <f t="shared" si="8"/>
        <v/>
      </c>
      <c r="X29" s="1">
        <f t="shared" si="9"/>
        <v>85</v>
      </c>
      <c r="Y29" s="1" t="str">
        <f t="shared" si="10"/>
        <v/>
      </c>
      <c r="Z29" s="1" t="e">
        <f t="shared" si="0"/>
        <v>#VALUE!</v>
      </c>
      <c r="AA29" s="1"/>
    </row>
    <row r="30" spans="1:27" ht="69" customHeight="1" x14ac:dyDescent="0.25">
      <c r="A30" s="37"/>
      <c r="B30" s="37"/>
      <c r="C30" s="37"/>
      <c r="D30" s="45">
        <v>10</v>
      </c>
      <c r="E30" s="45">
        <v>5</v>
      </c>
      <c r="F30" s="45">
        <v>7</v>
      </c>
      <c r="G30" s="37">
        <f t="shared" si="1"/>
        <v>22</v>
      </c>
      <c r="H30" s="53">
        <f t="shared" si="2"/>
        <v>22</v>
      </c>
      <c r="I30" s="54">
        <f t="shared" si="3"/>
        <v>0.04</v>
      </c>
      <c r="J30" s="56">
        <f t="shared" si="4"/>
        <v>1.6</v>
      </c>
      <c r="K30" s="56"/>
      <c r="L30" s="15"/>
      <c r="M30" s="15"/>
      <c r="N30" s="15"/>
      <c r="O30" s="15"/>
      <c r="P30" s="15"/>
      <c r="Q30" s="15" t="s">
        <v>4</v>
      </c>
      <c r="R30" s="15"/>
      <c r="S30" s="16"/>
      <c r="T30" s="1" t="str">
        <f t="shared" si="5"/>
        <v/>
      </c>
      <c r="U30" s="1" t="str">
        <f t="shared" si="6"/>
        <v/>
      </c>
      <c r="V30" s="1" t="str">
        <f t="shared" si="7"/>
        <v/>
      </c>
      <c r="W30" s="1" t="str">
        <f t="shared" si="8"/>
        <v/>
      </c>
      <c r="X30" s="1">
        <f t="shared" si="9"/>
        <v>85</v>
      </c>
      <c r="Y30" s="1" t="str">
        <f t="shared" si="10"/>
        <v/>
      </c>
      <c r="Z30" s="1" t="e">
        <f t="shared" si="0"/>
        <v>#VALUE!</v>
      </c>
      <c r="AA30" s="1"/>
    </row>
    <row r="31" spans="1:27" ht="69" customHeight="1" x14ac:dyDescent="0.25">
      <c r="A31" s="37"/>
      <c r="B31" s="37"/>
      <c r="C31" s="37"/>
      <c r="D31" s="45">
        <v>10</v>
      </c>
      <c r="E31" s="45">
        <v>5</v>
      </c>
      <c r="F31" s="45">
        <v>7</v>
      </c>
      <c r="G31" s="37">
        <f t="shared" si="1"/>
        <v>22</v>
      </c>
      <c r="H31" s="53">
        <f t="shared" si="2"/>
        <v>22</v>
      </c>
      <c r="I31" s="54">
        <f t="shared" si="3"/>
        <v>0.04</v>
      </c>
      <c r="J31" s="56">
        <f t="shared" si="4"/>
        <v>1.6</v>
      </c>
      <c r="K31" s="56"/>
      <c r="L31" s="15"/>
      <c r="M31" s="15"/>
      <c r="N31" s="15"/>
      <c r="O31" s="15"/>
      <c r="P31" s="15"/>
      <c r="Q31" s="15" t="s">
        <v>4</v>
      </c>
      <c r="R31" s="15"/>
      <c r="S31" s="16"/>
      <c r="T31" s="1" t="str">
        <f t="shared" si="5"/>
        <v/>
      </c>
      <c r="U31" s="1" t="str">
        <f t="shared" si="6"/>
        <v/>
      </c>
      <c r="V31" s="1" t="str">
        <f t="shared" si="7"/>
        <v/>
      </c>
      <c r="W31" s="1" t="str">
        <f t="shared" si="8"/>
        <v/>
      </c>
      <c r="X31" s="1">
        <f t="shared" si="9"/>
        <v>85</v>
      </c>
      <c r="Y31" s="1" t="str">
        <f t="shared" si="10"/>
        <v/>
      </c>
      <c r="Z31" s="1" t="e">
        <f t="shared" si="0"/>
        <v>#VALUE!</v>
      </c>
      <c r="AA31" s="1"/>
    </row>
    <row r="32" spans="1:27" ht="69" customHeight="1" x14ac:dyDescent="0.25">
      <c r="A32" s="37"/>
      <c r="B32" s="37"/>
      <c r="C32" s="37"/>
      <c r="D32" s="45">
        <v>10</v>
      </c>
      <c r="E32" s="45">
        <v>5</v>
      </c>
      <c r="F32" s="45">
        <v>7</v>
      </c>
      <c r="G32" s="37">
        <f>SUM(D32:F32)</f>
        <v>22</v>
      </c>
      <c r="H32" s="53">
        <f>SUM(G32:G32)</f>
        <v>22</v>
      </c>
      <c r="I32" s="54">
        <f>H32/$H$33</f>
        <v>0.04</v>
      </c>
      <c r="J32" s="56">
        <f>I32*$A$6</f>
        <v>1.6</v>
      </c>
      <c r="K32" s="56"/>
      <c r="L32" s="15"/>
      <c r="M32" s="15"/>
      <c r="N32" s="15"/>
      <c r="O32" s="15"/>
      <c r="P32" s="15"/>
      <c r="Q32" s="15" t="s">
        <v>4</v>
      </c>
      <c r="R32" s="15"/>
      <c r="S32" s="16"/>
      <c r="T32" s="1" t="str">
        <f t="shared" si="5"/>
        <v/>
      </c>
      <c r="U32" s="1" t="str">
        <f t="shared" si="6"/>
        <v/>
      </c>
      <c r="V32" s="1" t="str">
        <f t="shared" si="7"/>
        <v/>
      </c>
      <c r="W32" s="1" t="str">
        <f t="shared" si="8"/>
        <v/>
      </c>
      <c r="X32" s="1">
        <f t="shared" si="9"/>
        <v>85</v>
      </c>
      <c r="Y32" s="1" t="str">
        <f t="shared" si="10"/>
        <v/>
      </c>
      <c r="Z32" s="1" t="e">
        <f t="shared" si="0"/>
        <v>#VALUE!</v>
      </c>
      <c r="AA32" s="1"/>
    </row>
    <row r="33" spans="1:27" ht="69" customHeight="1" x14ac:dyDescent="0.25">
      <c r="A33" s="189" t="s">
        <v>100</v>
      </c>
      <c r="B33" s="189"/>
      <c r="C33" s="189"/>
      <c r="D33" s="189"/>
      <c r="E33" s="37"/>
      <c r="F33" s="37"/>
      <c r="G33" s="57"/>
      <c r="H33" s="57">
        <f>SUM(H8:H32)</f>
        <v>550</v>
      </c>
      <c r="I33" s="58">
        <f>SUM(I8:I32:I32)</f>
        <v>1.0000000000000002</v>
      </c>
      <c r="J33" s="60">
        <f>SUM(J8:J32:J32)</f>
        <v>40.000000000000014</v>
      </c>
      <c r="K33" s="60"/>
      <c r="L33" s="15"/>
      <c r="M33" s="15"/>
      <c r="N33" s="15"/>
      <c r="O33" s="15"/>
      <c r="P33" s="15"/>
      <c r="Q33" s="15" t="s">
        <v>4</v>
      </c>
      <c r="R33" s="15"/>
      <c r="S33" s="16"/>
      <c r="T33" s="1" t="str">
        <f t="shared" si="5"/>
        <v/>
      </c>
      <c r="U33" s="1" t="str">
        <f t="shared" si="6"/>
        <v/>
      </c>
      <c r="V33" s="1" t="str">
        <f t="shared" si="7"/>
        <v/>
      </c>
      <c r="W33" s="1" t="str">
        <f t="shared" si="8"/>
        <v/>
      </c>
      <c r="X33" s="1">
        <f t="shared" si="9"/>
        <v>85</v>
      </c>
      <c r="Y33" s="1" t="str">
        <f t="shared" si="10"/>
        <v/>
      </c>
      <c r="Z33" s="1" t="e">
        <f t="shared" si="0"/>
        <v>#VALUE!</v>
      </c>
      <c r="AA33" s="1"/>
    </row>
    <row r="34" spans="1:27" x14ac:dyDescent="0.25">
      <c r="A34" s="40"/>
      <c r="B34" s="40"/>
      <c r="C34" s="40"/>
      <c r="D34" s="40"/>
      <c r="E34" s="40"/>
      <c r="F34" s="40"/>
      <c r="G34" s="40"/>
      <c r="H34" s="40"/>
      <c r="I34" s="40"/>
      <c r="J34" s="40"/>
      <c r="K34" s="40"/>
    </row>
    <row r="35" spans="1:27" x14ac:dyDescent="0.25">
      <c r="A35" s="40"/>
      <c r="B35" s="40"/>
      <c r="C35" s="40"/>
      <c r="D35" s="40"/>
      <c r="E35" s="40"/>
      <c r="F35" s="40"/>
      <c r="G35" s="40"/>
      <c r="H35" s="40"/>
      <c r="I35" s="40"/>
      <c r="J35" s="40"/>
      <c r="K35" s="40"/>
    </row>
    <row r="36" spans="1:27" x14ac:dyDescent="0.25">
      <c r="A36" s="40"/>
      <c r="B36" s="40"/>
      <c r="C36" s="40"/>
      <c r="D36" s="40"/>
      <c r="E36" s="40"/>
      <c r="F36" s="40"/>
      <c r="G36" s="40"/>
      <c r="H36" s="40"/>
      <c r="I36" s="40"/>
      <c r="J36" s="40"/>
      <c r="K36" s="40"/>
    </row>
    <row r="37" spans="1:27" x14ac:dyDescent="0.25">
      <c r="A37" s="40"/>
      <c r="B37" s="40"/>
      <c r="C37" s="40"/>
      <c r="D37" s="40"/>
      <c r="E37" s="40"/>
      <c r="F37" s="40"/>
      <c r="G37" s="40"/>
      <c r="H37" s="40"/>
      <c r="I37" s="40"/>
      <c r="J37" s="40"/>
      <c r="K37" s="40"/>
    </row>
    <row r="38" spans="1:27" ht="36" customHeight="1" x14ac:dyDescent="0.25">
      <c r="A38" s="190" t="s">
        <v>101</v>
      </c>
      <c r="B38" s="190"/>
      <c r="C38" s="190"/>
      <c r="D38" s="190"/>
      <c r="E38" s="190"/>
      <c r="F38" s="190"/>
      <c r="G38" s="190"/>
      <c r="H38" s="190"/>
      <c r="I38" s="190"/>
      <c r="J38" s="190"/>
      <c r="K38" s="64"/>
    </row>
    <row r="39" spans="1:27" ht="33" thickBot="1" x14ac:dyDescent="0.3">
      <c r="A39" s="191">
        <v>30</v>
      </c>
      <c r="B39" s="191"/>
      <c r="C39" s="191"/>
      <c r="D39" s="191"/>
      <c r="E39" s="191"/>
      <c r="F39" s="191"/>
      <c r="G39" s="191"/>
      <c r="H39" s="191"/>
      <c r="I39" s="191"/>
      <c r="J39" s="191"/>
      <c r="K39" s="65"/>
    </row>
    <row r="40" spans="1:27" ht="30.75" thickBot="1" x14ac:dyDescent="0.3">
      <c r="A40" s="41" t="s">
        <v>68</v>
      </c>
      <c r="B40" s="50" t="s">
        <v>6</v>
      </c>
      <c r="C40" s="50"/>
      <c r="D40" s="42" t="s">
        <v>92</v>
      </c>
      <c r="E40" s="42"/>
      <c r="F40" s="42"/>
      <c r="G40" s="42" t="s">
        <v>93</v>
      </c>
      <c r="H40" s="42" t="s">
        <v>94</v>
      </c>
      <c r="I40" s="42" t="s">
        <v>95</v>
      </c>
      <c r="J40" s="43" t="s">
        <v>96</v>
      </c>
      <c r="K40" s="64"/>
    </row>
    <row r="41" spans="1:27" x14ac:dyDescent="0.25">
      <c r="A41" s="37"/>
      <c r="B41" s="37"/>
      <c r="C41" s="37"/>
      <c r="D41" s="44">
        <v>10</v>
      </c>
      <c r="E41" s="44">
        <v>5</v>
      </c>
      <c r="F41" s="44">
        <v>7</v>
      </c>
      <c r="G41" s="37">
        <f t="shared" ref="G41" si="11">SUM(D41:F41)</f>
        <v>22</v>
      </c>
      <c r="H41" s="61">
        <f t="shared" ref="H41:H70" si="12">SUM(G41:G41)</f>
        <v>22</v>
      </c>
      <c r="I41" s="62">
        <f>H41/$H$71</f>
        <v>3.3333333333333333E-2</v>
      </c>
      <c r="J41" s="63">
        <f>I41*$A$39</f>
        <v>1</v>
      </c>
      <c r="K41" s="66"/>
    </row>
    <row r="42" spans="1:27" x14ac:dyDescent="0.25">
      <c r="A42" s="37"/>
      <c r="B42" s="37"/>
      <c r="C42" s="37"/>
      <c r="D42" s="44">
        <v>10</v>
      </c>
      <c r="E42" s="44">
        <v>5</v>
      </c>
      <c r="F42" s="44">
        <v>7</v>
      </c>
      <c r="G42" s="37">
        <f t="shared" ref="G42:G70" si="13">SUM(D42:F42)</f>
        <v>22</v>
      </c>
      <c r="H42" s="61">
        <f t="shared" si="12"/>
        <v>22</v>
      </c>
      <c r="I42" s="62">
        <f t="shared" ref="I42:I70" si="14">H42/$H$71</f>
        <v>3.3333333333333333E-2</v>
      </c>
      <c r="J42" s="63">
        <f t="shared" ref="J42:J70" si="15">I42*$A$39</f>
        <v>1</v>
      </c>
      <c r="K42" s="66"/>
    </row>
    <row r="43" spans="1:27" x14ac:dyDescent="0.25">
      <c r="A43" s="37"/>
      <c r="B43" s="37"/>
      <c r="C43" s="37"/>
      <c r="D43" s="44">
        <v>10</v>
      </c>
      <c r="E43" s="44">
        <v>5</v>
      </c>
      <c r="F43" s="44">
        <v>7</v>
      </c>
      <c r="G43" s="37">
        <f t="shared" si="13"/>
        <v>22</v>
      </c>
      <c r="H43" s="61">
        <f t="shared" si="12"/>
        <v>22</v>
      </c>
      <c r="I43" s="62">
        <f t="shared" si="14"/>
        <v>3.3333333333333333E-2</v>
      </c>
      <c r="J43" s="63">
        <f t="shared" si="15"/>
        <v>1</v>
      </c>
      <c r="K43" s="66"/>
    </row>
    <row r="44" spans="1:27" x14ac:dyDescent="0.25">
      <c r="A44" s="37"/>
      <c r="B44" s="37"/>
      <c r="C44" s="37"/>
      <c r="D44" s="44">
        <v>10</v>
      </c>
      <c r="E44" s="44">
        <v>5</v>
      </c>
      <c r="F44" s="44">
        <v>7</v>
      </c>
      <c r="G44" s="37">
        <f t="shared" si="13"/>
        <v>22</v>
      </c>
      <c r="H44" s="61">
        <f t="shared" si="12"/>
        <v>22</v>
      </c>
      <c r="I44" s="62">
        <f t="shared" si="14"/>
        <v>3.3333333333333333E-2</v>
      </c>
      <c r="J44" s="63">
        <f t="shared" si="15"/>
        <v>1</v>
      </c>
      <c r="K44" s="66"/>
    </row>
    <row r="45" spans="1:27" x14ac:dyDescent="0.25">
      <c r="A45" s="37"/>
      <c r="B45" s="37"/>
      <c r="C45" s="37"/>
      <c r="D45" s="44">
        <v>10</v>
      </c>
      <c r="E45" s="44">
        <v>5</v>
      </c>
      <c r="F45" s="44">
        <v>7</v>
      </c>
      <c r="G45" s="37">
        <f t="shared" si="13"/>
        <v>22</v>
      </c>
      <c r="H45" s="61">
        <f t="shared" si="12"/>
        <v>22</v>
      </c>
      <c r="I45" s="62">
        <f t="shared" si="14"/>
        <v>3.3333333333333333E-2</v>
      </c>
      <c r="J45" s="63">
        <f t="shared" si="15"/>
        <v>1</v>
      </c>
      <c r="K45" s="66"/>
    </row>
    <row r="46" spans="1:27" x14ac:dyDescent="0.25">
      <c r="A46" s="37"/>
      <c r="B46" s="37"/>
      <c r="C46" s="37"/>
      <c r="D46" s="44">
        <v>10</v>
      </c>
      <c r="E46" s="44">
        <v>5</v>
      </c>
      <c r="F46" s="44">
        <v>7</v>
      </c>
      <c r="G46" s="37">
        <f t="shared" si="13"/>
        <v>22</v>
      </c>
      <c r="H46" s="61">
        <f t="shared" si="12"/>
        <v>22</v>
      </c>
      <c r="I46" s="62">
        <f t="shared" si="14"/>
        <v>3.3333333333333333E-2</v>
      </c>
      <c r="J46" s="63">
        <f t="shared" si="15"/>
        <v>1</v>
      </c>
      <c r="K46" s="66"/>
    </row>
    <row r="47" spans="1:27" x14ac:dyDescent="0.25">
      <c r="A47" s="37"/>
      <c r="B47" s="37"/>
      <c r="C47" s="37"/>
      <c r="D47" s="44">
        <v>10</v>
      </c>
      <c r="E47" s="44">
        <v>5</v>
      </c>
      <c r="F47" s="44">
        <v>7</v>
      </c>
      <c r="G47" s="37">
        <f t="shared" si="13"/>
        <v>22</v>
      </c>
      <c r="H47" s="61">
        <f t="shared" si="12"/>
        <v>22</v>
      </c>
      <c r="I47" s="62">
        <f t="shared" si="14"/>
        <v>3.3333333333333333E-2</v>
      </c>
      <c r="J47" s="63">
        <f t="shared" si="15"/>
        <v>1</v>
      </c>
      <c r="K47" s="66"/>
    </row>
    <row r="48" spans="1:27" x14ac:dyDescent="0.25">
      <c r="A48" s="37"/>
      <c r="B48" s="37"/>
      <c r="C48" s="37"/>
      <c r="D48" s="44">
        <v>10</v>
      </c>
      <c r="E48" s="44">
        <v>5</v>
      </c>
      <c r="F48" s="44">
        <v>7</v>
      </c>
      <c r="G48" s="37">
        <f t="shared" si="13"/>
        <v>22</v>
      </c>
      <c r="H48" s="61">
        <f t="shared" si="12"/>
        <v>22</v>
      </c>
      <c r="I48" s="62">
        <f t="shared" si="14"/>
        <v>3.3333333333333333E-2</v>
      </c>
      <c r="J48" s="63">
        <f t="shared" si="15"/>
        <v>1</v>
      </c>
      <c r="K48" s="66"/>
    </row>
    <row r="49" spans="1:11" x14ac:dyDescent="0.25">
      <c r="A49" s="37"/>
      <c r="B49" s="37"/>
      <c r="C49" s="37"/>
      <c r="D49" s="44">
        <v>10</v>
      </c>
      <c r="E49" s="44">
        <v>5</v>
      </c>
      <c r="F49" s="44">
        <v>7</v>
      </c>
      <c r="G49" s="37">
        <f t="shared" si="13"/>
        <v>22</v>
      </c>
      <c r="H49" s="61">
        <f t="shared" si="12"/>
        <v>22</v>
      </c>
      <c r="I49" s="62">
        <f t="shared" si="14"/>
        <v>3.3333333333333333E-2</v>
      </c>
      <c r="J49" s="63">
        <f t="shared" si="15"/>
        <v>1</v>
      </c>
      <c r="K49" s="66"/>
    </row>
    <row r="50" spans="1:11" x14ac:dyDescent="0.25">
      <c r="A50" s="37"/>
      <c r="B50" s="37"/>
      <c r="C50" s="37"/>
      <c r="D50" s="44">
        <v>10</v>
      </c>
      <c r="E50" s="44">
        <v>5</v>
      </c>
      <c r="F50" s="44">
        <v>7</v>
      </c>
      <c r="G50" s="37">
        <f t="shared" si="13"/>
        <v>22</v>
      </c>
      <c r="H50" s="61">
        <f t="shared" si="12"/>
        <v>22</v>
      </c>
      <c r="I50" s="62">
        <f t="shared" si="14"/>
        <v>3.3333333333333333E-2</v>
      </c>
      <c r="J50" s="63">
        <f t="shared" si="15"/>
        <v>1</v>
      </c>
      <c r="K50" s="66"/>
    </row>
    <row r="51" spans="1:11" x14ac:dyDescent="0.25">
      <c r="A51" s="37"/>
      <c r="B51" s="37"/>
      <c r="C51" s="37"/>
      <c r="D51" s="44">
        <v>10</v>
      </c>
      <c r="E51" s="44">
        <v>5</v>
      </c>
      <c r="F51" s="44">
        <v>7</v>
      </c>
      <c r="G51" s="37">
        <f t="shared" si="13"/>
        <v>22</v>
      </c>
      <c r="H51" s="61">
        <f t="shared" si="12"/>
        <v>22</v>
      </c>
      <c r="I51" s="62">
        <f t="shared" si="14"/>
        <v>3.3333333333333333E-2</v>
      </c>
      <c r="J51" s="63">
        <f t="shared" si="15"/>
        <v>1</v>
      </c>
      <c r="K51" s="66"/>
    </row>
    <row r="52" spans="1:11" x14ac:dyDescent="0.25">
      <c r="A52" s="37"/>
      <c r="B52" s="37"/>
      <c r="C52" s="37"/>
      <c r="D52" s="44">
        <v>10</v>
      </c>
      <c r="E52" s="44">
        <v>5</v>
      </c>
      <c r="F52" s="44">
        <v>7</v>
      </c>
      <c r="G52" s="37">
        <f t="shared" si="13"/>
        <v>22</v>
      </c>
      <c r="H52" s="61">
        <f t="shared" si="12"/>
        <v>22</v>
      </c>
      <c r="I52" s="62">
        <f t="shared" si="14"/>
        <v>3.3333333333333333E-2</v>
      </c>
      <c r="J52" s="63">
        <f t="shared" si="15"/>
        <v>1</v>
      </c>
      <c r="K52" s="66"/>
    </row>
    <row r="53" spans="1:11" x14ac:dyDescent="0.25">
      <c r="A53" s="37"/>
      <c r="B53" s="37"/>
      <c r="C53" s="37"/>
      <c r="D53" s="44">
        <v>10</v>
      </c>
      <c r="E53" s="44">
        <v>5</v>
      </c>
      <c r="F53" s="44">
        <v>7</v>
      </c>
      <c r="G53" s="37">
        <f t="shared" si="13"/>
        <v>22</v>
      </c>
      <c r="H53" s="61">
        <f t="shared" si="12"/>
        <v>22</v>
      </c>
      <c r="I53" s="62">
        <f t="shared" si="14"/>
        <v>3.3333333333333333E-2</v>
      </c>
      <c r="J53" s="63">
        <f t="shared" si="15"/>
        <v>1</v>
      </c>
      <c r="K53" s="66"/>
    </row>
    <row r="54" spans="1:11" x14ac:dyDescent="0.25">
      <c r="A54" s="37"/>
      <c r="B54" s="37"/>
      <c r="C54" s="37"/>
      <c r="D54" s="44">
        <v>10</v>
      </c>
      <c r="E54" s="44">
        <v>5</v>
      </c>
      <c r="F54" s="44">
        <v>7</v>
      </c>
      <c r="G54" s="37">
        <f t="shared" si="13"/>
        <v>22</v>
      </c>
      <c r="H54" s="61">
        <f t="shared" si="12"/>
        <v>22</v>
      </c>
      <c r="I54" s="62">
        <f t="shared" si="14"/>
        <v>3.3333333333333333E-2</v>
      </c>
      <c r="J54" s="63">
        <f t="shared" si="15"/>
        <v>1</v>
      </c>
      <c r="K54" s="66"/>
    </row>
    <row r="55" spans="1:11" x14ac:dyDescent="0.25">
      <c r="A55" s="37"/>
      <c r="B55" s="37"/>
      <c r="C55" s="37"/>
      <c r="D55" s="44">
        <v>10</v>
      </c>
      <c r="E55" s="44">
        <v>5</v>
      </c>
      <c r="F55" s="44">
        <v>7</v>
      </c>
      <c r="G55" s="37">
        <f t="shared" si="13"/>
        <v>22</v>
      </c>
      <c r="H55" s="61">
        <f t="shared" si="12"/>
        <v>22</v>
      </c>
      <c r="I55" s="62">
        <f t="shared" si="14"/>
        <v>3.3333333333333333E-2</v>
      </c>
      <c r="J55" s="63">
        <f t="shared" si="15"/>
        <v>1</v>
      </c>
      <c r="K55" s="66"/>
    </row>
    <row r="56" spans="1:11" x14ac:dyDescent="0.25">
      <c r="A56" s="37"/>
      <c r="B56" s="37"/>
      <c r="C56" s="37"/>
      <c r="D56" s="44">
        <v>10</v>
      </c>
      <c r="E56" s="44">
        <v>5</v>
      </c>
      <c r="F56" s="44">
        <v>7</v>
      </c>
      <c r="G56" s="37">
        <f t="shared" si="13"/>
        <v>22</v>
      </c>
      <c r="H56" s="61">
        <f t="shared" si="12"/>
        <v>22</v>
      </c>
      <c r="I56" s="62">
        <f t="shared" si="14"/>
        <v>3.3333333333333333E-2</v>
      </c>
      <c r="J56" s="63">
        <f t="shared" si="15"/>
        <v>1</v>
      </c>
      <c r="K56" s="66"/>
    </row>
    <row r="57" spans="1:11" x14ac:dyDescent="0.25">
      <c r="A57" s="37"/>
      <c r="B57" s="37"/>
      <c r="C57" s="37"/>
      <c r="D57" s="44">
        <v>10</v>
      </c>
      <c r="E57" s="44">
        <v>5</v>
      </c>
      <c r="F57" s="44">
        <v>7</v>
      </c>
      <c r="G57" s="37">
        <f t="shared" si="13"/>
        <v>22</v>
      </c>
      <c r="H57" s="61">
        <f t="shared" si="12"/>
        <v>22</v>
      </c>
      <c r="I57" s="62">
        <f t="shared" si="14"/>
        <v>3.3333333333333333E-2</v>
      </c>
      <c r="J57" s="63">
        <f t="shared" si="15"/>
        <v>1</v>
      </c>
      <c r="K57" s="66"/>
    </row>
    <row r="58" spans="1:11" x14ac:dyDescent="0.25">
      <c r="A58" s="37"/>
      <c r="B58" s="37"/>
      <c r="C58" s="37"/>
      <c r="D58" s="44">
        <v>10</v>
      </c>
      <c r="E58" s="44">
        <v>5</v>
      </c>
      <c r="F58" s="44">
        <v>7</v>
      </c>
      <c r="G58" s="37">
        <f t="shared" si="13"/>
        <v>22</v>
      </c>
      <c r="H58" s="61">
        <f t="shared" si="12"/>
        <v>22</v>
      </c>
      <c r="I58" s="62">
        <f t="shared" si="14"/>
        <v>3.3333333333333333E-2</v>
      </c>
      <c r="J58" s="63">
        <f t="shared" si="15"/>
        <v>1</v>
      </c>
      <c r="K58" s="66"/>
    </row>
    <row r="59" spans="1:11" x14ac:dyDescent="0.25">
      <c r="A59" s="37"/>
      <c r="B59" s="37"/>
      <c r="C59" s="37"/>
      <c r="D59" s="44">
        <v>10</v>
      </c>
      <c r="E59" s="44">
        <v>5</v>
      </c>
      <c r="F59" s="44">
        <v>7</v>
      </c>
      <c r="G59" s="37">
        <f t="shared" si="13"/>
        <v>22</v>
      </c>
      <c r="H59" s="61">
        <f t="shared" si="12"/>
        <v>22</v>
      </c>
      <c r="I59" s="62">
        <f t="shared" si="14"/>
        <v>3.3333333333333333E-2</v>
      </c>
      <c r="J59" s="63">
        <f t="shared" si="15"/>
        <v>1</v>
      </c>
      <c r="K59" s="66"/>
    </row>
    <row r="60" spans="1:11" x14ac:dyDescent="0.25">
      <c r="A60" s="37"/>
      <c r="B60" s="37"/>
      <c r="C60" s="37"/>
      <c r="D60" s="44">
        <v>10</v>
      </c>
      <c r="E60" s="44">
        <v>5</v>
      </c>
      <c r="F60" s="44">
        <v>7</v>
      </c>
      <c r="G60" s="37">
        <f t="shared" si="13"/>
        <v>22</v>
      </c>
      <c r="H60" s="61">
        <f t="shared" si="12"/>
        <v>22</v>
      </c>
      <c r="I60" s="62">
        <f t="shared" si="14"/>
        <v>3.3333333333333333E-2</v>
      </c>
      <c r="J60" s="63">
        <f t="shared" si="15"/>
        <v>1</v>
      </c>
      <c r="K60" s="66"/>
    </row>
    <row r="61" spans="1:11" x14ac:dyDescent="0.25">
      <c r="A61" s="37"/>
      <c r="B61" s="37"/>
      <c r="C61" s="37"/>
      <c r="D61" s="44">
        <v>10</v>
      </c>
      <c r="E61" s="44">
        <v>5</v>
      </c>
      <c r="F61" s="44">
        <v>7</v>
      </c>
      <c r="G61" s="37">
        <f t="shared" si="13"/>
        <v>22</v>
      </c>
      <c r="H61" s="61">
        <f t="shared" si="12"/>
        <v>22</v>
      </c>
      <c r="I61" s="62">
        <f t="shared" si="14"/>
        <v>3.3333333333333333E-2</v>
      </c>
      <c r="J61" s="63">
        <f t="shared" si="15"/>
        <v>1</v>
      </c>
      <c r="K61" s="66"/>
    </row>
    <row r="62" spans="1:11" x14ac:dyDescent="0.25">
      <c r="A62" s="37"/>
      <c r="B62" s="37"/>
      <c r="C62" s="37"/>
      <c r="D62" s="44">
        <v>10</v>
      </c>
      <c r="E62" s="44">
        <v>5</v>
      </c>
      <c r="F62" s="44">
        <v>7</v>
      </c>
      <c r="G62" s="37">
        <f t="shared" si="13"/>
        <v>22</v>
      </c>
      <c r="H62" s="61">
        <f t="shared" si="12"/>
        <v>22</v>
      </c>
      <c r="I62" s="62">
        <f t="shared" si="14"/>
        <v>3.3333333333333333E-2</v>
      </c>
      <c r="J62" s="63">
        <f t="shared" si="15"/>
        <v>1</v>
      </c>
      <c r="K62" s="66"/>
    </row>
    <row r="63" spans="1:11" x14ac:dyDescent="0.25">
      <c r="A63" s="37"/>
      <c r="B63" s="37"/>
      <c r="C63" s="37"/>
      <c r="D63" s="44">
        <v>10</v>
      </c>
      <c r="E63" s="44">
        <v>5</v>
      </c>
      <c r="F63" s="44">
        <v>7</v>
      </c>
      <c r="G63" s="37">
        <f t="shared" si="13"/>
        <v>22</v>
      </c>
      <c r="H63" s="61">
        <f t="shared" si="12"/>
        <v>22</v>
      </c>
      <c r="I63" s="62">
        <f t="shared" si="14"/>
        <v>3.3333333333333333E-2</v>
      </c>
      <c r="J63" s="63">
        <f t="shared" si="15"/>
        <v>1</v>
      </c>
      <c r="K63" s="66"/>
    </row>
    <row r="64" spans="1:11" x14ac:dyDescent="0.25">
      <c r="A64" s="37"/>
      <c r="B64" s="37"/>
      <c r="C64" s="37"/>
      <c r="D64" s="44">
        <v>10</v>
      </c>
      <c r="E64" s="44">
        <v>5</v>
      </c>
      <c r="F64" s="44">
        <v>7</v>
      </c>
      <c r="G64" s="37">
        <f t="shared" si="13"/>
        <v>22</v>
      </c>
      <c r="H64" s="61">
        <f t="shared" si="12"/>
        <v>22</v>
      </c>
      <c r="I64" s="62">
        <f t="shared" si="14"/>
        <v>3.3333333333333333E-2</v>
      </c>
      <c r="J64" s="63">
        <f t="shared" si="15"/>
        <v>1</v>
      </c>
      <c r="K64" s="66"/>
    </row>
    <row r="65" spans="1:11" x14ac:dyDescent="0.25">
      <c r="A65" s="37"/>
      <c r="B65" s="37"/>
      <c r="C65" s="37"/>
      <c r="D65" s="44">
        <v>10</v>
      </c>
      <c r="E65" s="44">
        <v>5</v>
      </c>
      <c r="F65" s="44">
        <v>7</v>
      </c>
      <c r="G65" s="37">
        <f t="shared" si="13"/>
        <v>22</v>
      </c>
      <c r="H65" s="61">
        <f t="shared" si="12"/>
        <v>22</v>
      </c>
      <c r="I65" s="62">
        <f t="shared" si="14"/>
        <v>3.3333333333333333E-2</v>
      </c>
      <c r="J65" s="63">
        <f t="shared" si="15"/>
        <v>1</v>
      </c>
      <c r="K65" s="66"/>
    </row>
    <row r="66" spans="1:11" x14ac:dyDescent="0.25">
      <c r="A66" s="37"/>
      <c r="B66" s="37"/>
      <c r="C66" s="37"/>
      <c r="D66" s="44">
        <v>10</v>
      </c>
      <c r="E66" s="44">
        <v>5</v>
      </c>
      <c r="F66" s="44">
        <v>7</v>
      </c>
      <c r="G66" s="37">
        <f t="shared" si="13"/>
        <v>22</v>
      </c>
      <c r="H66" s="61">
        <f t="shared" si="12"/>
        <v>22</v>
      </c>
      <c r="I66" s="62">
        <f t="shared" si="14"/>
        <v>3.3333333333333333E-2</v>
      </c>
      <c r="J66" s="63">
        <f t="shared" si="15"/>
        <v>1</v>
      </c>
      <c r="K66" s="66"/>
    </row>
    <row r="67" spans="1:11" x14ac:dyDescent="0.25">
      <c r="A67" s="37"/>
      <c r="B67" s="37"/>
      <c r="C67" s="37"/>
      <c r="D67" s="44">
        <v>10</v>
      </c>
      <c r="E67" s="44">
        <v>5</v>
      </c>
      <c r="F67" s="44">
        <v>7</v>
      </c>
      <c r="G67" s="37">
        <f t="shared" si="13"/>
        <v>22</v>
      </c>
      <c r="H67" s="61">
        <f t="shared" si="12"/>
        <v>22</v>
      </c>
      <c r="I67" s="62">
        <f t="shared" si="14"/>
        <v>3.3333333333333333E-2</v>
      </c>
      <c r="J67" s="63">
        <f t="shared" si="15"/>
        <v>1</v>
      </c>
      <c r="K67" s="66"/>
    </row>
    <row r="68" spans="1:11" x14ac:dyDescent="0.25">
      <c r="A68" s="37"/>
      <c r="B68" s="37"/>
      <c r="C68" s="37"/>
      <c r="D68" s="44">
        <v>10</v>
      </c>
      <c r="E68" s="44">
        <v>5</v>
      </c>
      <c r="F68" s="44">
        <v>7</v>
      </c>
      <c r="G68" s="37">
        <f t="shared" si="13"/>
        <v>22</v>
      </c>
      <c r="H68" s="61">
        <f t="shared" si="12"/>
        <v>22</v>
      </c>
      <c r="I68" s="62">
        <f t="shared" si="14"/>
        <v>3.3333333333333333E-2</v>
      </c>
      <c r="J68" s="63">
        <f t="shared" si="15"/>
        <v>1</v>
      </c>
      <c r="K68" s="66"/>
    </row>
    <row r="69" spans="1:11" x14ac:dyDescent="0.25">
      <c r="A69" s="37"/>
      <c r="B69" s="37"/>
      <c r="C69" s="37"/>
      <c r="D69" s="44">
        <v>10</v>
      </c>
      <c r="E69" s="44">
        <v>5</v>
      </c>
      <c r="F69" s="44">
        <v>7</v>
      </c>
      <c r="G69" s="37">
        <f t="shared" si="13"/>
        <v>22</v>
      </c>
      <c r="H69" s="61">
        <f t="shared" si="12"/>
        <v>22</v>
      </c>
      <c r="I69" s="62">
        <f t="shared" si="14"/>
        <v>3.3333333333333333E-2</v>
      </c>
      <c r="J69" s="63">
        <f t="shared" si="15"/>
        <v>1</v>
      </c>
      <c r="K69" s="66"/>
    </row>
    <row r="70" spans="1:11" ht="15.75" thickBot="1" x14ac:dyDescent="0.3">
      <c r="A70" s="37"/>
      <c r="B70" s="37"/>
      <c r="C70" s="37"/>
      <c r="D70" s="44">
        <v>10</v>
      </c>
      <c r="E70" s="44">
        <v>5</v>
      </c>
      <c r="F70" s="44">
        <v>7</v>
      </c>
      <c r="G70" s="37">
        <f t="shared" si="13"/>
        <v>22</v>
      </c>
      <c r="H70" s="61">
        <f t="shared" si="12"/>
        <v>22</v>
      </c>
      <c r="I70" s="62">
        <f t="shared" si="14"/>
        <v>3.3333333333333333E-2</v>
      </c>
      <c r="J70" s="63">
        <f t="shared" si="15"/>
        <v>1</v>
      </c>
      <c r="K70" s="66"/>
    </row>
    <row r="71" spans="1:11" ht="15.75" thickBot="1" x14ac:dyDescent="0.3">
      <c r="A71" s="186" t="s">
        <v>100</v>
      </c>
      <c r="B71" s="187"/>
      <c r="C71" s="187"/>
      <c r="D71" s="188"/>
      <c r="E71" s="55"/>
      <c r="F71" s="55"/>
      <c r="G71" s="38"/>
      <c r="H71" s="38">
        <f>SUM(H41:H70:H70)</f>
        <v>660</v>
      </c>
      <c r="I71" s="39">
        <f>SUM(I41:I70:I70)</f>
        <v>0.99999999999999989</v>
      </c>
      <c r="J71" s="59">
        <f>SUM(J41:J70:J70)</f>
        <v>30</v>
      </c>
      <c r="K71" s="67"/>
    </row>
  </sheetData>
  <mergeCells count="9">
    <mergeCell ref="S4:S7"/>
    <mergeCell ref="L7:R7"/>
    <mergeCell ref="A5:J5"/>
    <mergeCell ref="A6:J6"/>
    <mergeCell ref="A71:D71"/>
    <mergeCell ref="A33:D33"/>
    <mergeCell ref="A38:J38"/>
    <mergeCell ref="A39:J39"/>
    <mergeCell ref="L4:R5"/>
  </mergeCells>
  <phoneticPr fontId="9" type="noConversion"/>
  <pageMargins left="0.7" right="0.7" top="0.75" bottom="0.75" header="0.3" footer="0.3"/>
  <pageSetup paperSize="9" scale="51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L73"/>
  <sheetViews>
    <sheetView view="pageBreakPreview" zoomScale="60" zoomScaleNormal="70" workbookViewId="0">
      <selection activeCell="C10" sqref="C10"/>
    </sheetView>
  </sheetViews>
  <sheetFormatPr defaultColWidth="8.85546875" defaultRowHeight="14.25" x14ac:dyDescent="0.2"/>
  <cols>
    <col min="1" max="1" width="24.85546875" style="1" customWidth="1"/>
    <col min="2" max="3" width="63" style="1" customWidth="1"/>
    <col min="4" max="4" width="23.7109375" style="1" customWidth="1"/>
    <col min="5" max="12" width="8.85546875" style="1" hidden="1" customWidth="1"/>
    <col min="13" max="13" width="8.85546875" style="1" customWidth="1"/>
    <col min="14" max="16384" width="8.85546875" style="1"/>
  </cols>
  <sheetData>
    <row r="1" spans="1:11" ht="98.45" customHeight="1" x14ac:dyDescent="0.2">
      <c r="A1" s="208" t="s">
        <v>36</v>
      </c>
      <c r="B1" s="209"/>
      <c r="C1" s="209"/>
      <c r="D1" s="209"/>
    </row>
    <row r="2" spans="1:11" ht="49.15" customHeight="1" x14ac:dyDescent="0.2">
      <c r="A2" s="210" t="s">
        <v>37</v>
      </c>
      <c r="B2" s="163"/>
      <c r="C2" s="163"/>
      <c r="D2" s="163"/>
    </row>
    <row r="3" spans="1:11" ht="27.6" customHeight="1" x14ac:dyDescent="0.2">
      <c r="A3" s="204" t="s">
        <v>38</v>
      </c>
      <c r="B3" s="171"/>
      <c r="C3" s="171"/>
      <c r="D3" s="10"/>
    </row>
    <row r="4" spans="1:11" ht="27.6" customHeight="1" x14ac:dyDescent="0.2">
      <c r="A4" s="204" t="s">
        <v>39</v>
      </c>
      <c r="B4" s="171"/>
      <c r="C4" s="171"/>
      <c r="D4" s="10"/>
    </row>
    <row r="5" spans="1:11" ht="22.5" x14ac:dyDescent="0.2">
      <c r="A5" s="205" t="s">
        <v>9</v>
      </c>
      <c r="B5" s="206"/>
      <c r="C5" s="206"/>
      <c r="D5" s="206"/>
    </row>
    <row r="6" spans="1:11" ht="35.450000000000003" customHeight="1" x14ac:dyDescent="0.2">
      <c r="A6" s="207" t="s">
        <v>50</v>
      </c>
      <c r="B6" s="192"/>
      <c r="C6" s="192"/>
      <c r="D6" s="192"/>
    </row>
    <row r="7" spans="1:11" ht="39.6" customHeight="1" x14ac:dyDescent="0.2">
      <c r="A7" s="201">
        <v>40</v>
      </c>
      <c r="B7" s="155"/>
      <c r="C7" s="155"/>
      <c r="D7" s="155"/>
    </row>
    <row r="8" spans="1:11" x14ac:dyDescent="0.2">
      <c r="A8" s="211" t="s">
        <v>5</v>
      </c>
      <c r="B8" s="183"/>
      <c r="C8" s="2" t="s">
        <v>6</v>
      </c>
      <c r="D8" s="2" t="s">
        <v>0</v>
      </c>
    </row>
    <row r="9" spans="1:11" ht="32.450000000000003" customHeight="1" x14ac:dyDescent="0.2">
      <c r="A9" s="211" t="s">
        <v>13</v>
      </c>
      <c r="B9" s="183"/>
      <c r="C9" s="2" t="s">
        <v>14</v>
      </c>
      <c r="D9" s="2" t="s">
        <v>15</v>
      </c>
    </row>
    <row r="10" spans="1:11" ht="41.45" customHeight="1" x14ac:dyDescent="0.2">
      <c r="A10" s="7">
        <v>1</v>
      </c>
      <c r="B10" s="5" t="s">
        <v>41</v>
      </c>
      <c r="C10" s="5" t="s">
        <v>46</v>
      </c>
      <c r="D10" s="10">
        <v>8</v>
      </c>
      <c r="E10" s="1" t="e">
        <f>IF(#REF!="x",20,"")</f>
        <v>#REF!</v>
      </c>
      <c r="F10" s="1" t="e">
        <f>IF(#REF!="x",40,"")</f>
        <v>#REF!</v>
      </c>
      <c r="G10" s="1" t="e">
        <f>IF(#REF!="x",60,"")</f>
        <v>#REF!</v>
      </c>
      <c r="H10" s="1" t="e">
        <f>IF(#REF!="x",75,"")</f>
        <v>#REF!</v>
      </c>
      <c r="I10" s="1" t="e">
        <f>IF(#REF!="x",85,"")</f>
        <v>#REF!</v>
      </c>
      <c r="J10" s="1" t="e">
        <f>IF(#REF!="x",100,"")</f>
        <v>#REF!</v>
      </c>
      <c r="K10" s="1" t="e">
        <f t="shared" ref="K10:K22" si="0">SUM(E10:J10)/$A$7*D10</f>
        <v>#REF!</v>
      </c>
    </row>
    <row r="11" spans="1:11" ht="41.45" customHeight="1" x14ac:dyDescent="0.2">
      <c r="A11" s="7">
        <v>2</v>
      </c>
      <c r="B11" s="5" t="s">
        <v>45</v>
      </c>
      <c r="C11" s="5" t="s">
        <v>46</v>
      </c>
      <c r="D11" s="10">
        <v>8</v>
      </c>
      <c r="E11" s="1" t="e">
        <f>IF(#REF!="x",20,"")</f>
        <v>#REF!</v>
      </c>
      <c r="F11" s="1" t="e">
        <f>IF(#REF!="x",40,"")</f>
        <v>#REF!</v>
      </c>
      <c r="G11" s="1" t="e">
        <f>IF(#REF!="x",60,"")</f>
        <v>#REF!</v>
      </c>
      <c r="H11" s="1" t="e">
        <f>IF(#REF!="x",75,"")</f>
        <v>#REF!</v>
      </c>
      <c r="I11" s="1" t="e">
        <f>IF(#REF!="x",85,"")</f>
        <v>#REF!</v>
      </c>
      <c r="J11" s="1" t="e">
        <f>IF(#REF!="x",100,"")</f>
        <v>#REF!</v>
      </c>
      <c r="K11" s="1" t="e">
        <f t="shared" si="0"/>
        <v>#REF!</v>
      </c>
    </row>
    <row r="12" spans="1:11" ht="41.45" customHeight="1" x14ac:dyDescent="0.2">
      <c r="A12" s="7">
        <v>3</v>
      </c>
      <c r="B12" s="5" t="s">
        <v>42</v>
      </c>
      <c r="C12" s="5" t="s">
        <v>46</v>
      </c>
      <c r="D12" s="10">
        <v>8</v>
      </c>
      <c r="E12" s="1" t="e">
        <f>IF(#REF!="x",20,"")</f>
        <v>#REF!</v>
      </c>
      <c r="F12" s="1" t="e">
        <f>IF(#REF!="x",40,"")</f>
        <v>#REF!</v>
      </c>
      <c r="G12" s="1" t="e">
        <f>IF(#REF!="x",60,"")</f>
        <v>#REF!</v>
      </c>
      <c r="H12" s="1" t="e">
        <f>IF(#REF!="x",75,"")</f>
        <v>#REF!</v>
      </c>
      <c r="I12" s="1" t="e">
        <f>IF(#REF!="x",85,"")</f>
        <v>#REF!</v>
      </c>
      <c r="J12" s="1" t="e">
        <f>IF(#REF!="x",100,"")</f>
        <v>#REF!</v>
      </c>
      <c r="K12" s="1" t="e">
        <f t="shared" si="0"/>
        <v>#REF!</v>
      </c>
    </row>
    <row r="13" spans="1:11" ht="41.45" customHeight="1" x14ac:dyDescent="0.2">
      <c r="A13" s="7">
        <v>4</v>
      </c>
      <c r="B13" s="5" t="s">
        <v>43</v>
      </c>
      <c r="C13" s="5" t="s">
        <v>46</v>
      </c>
      <c r="D13" s="10">
        <v>8</v>
      </c>
      <c r="E13" s="1" t="e">
        <f>IF(#REF!="x",20,"")</f>
        <v>#REF!</v>
      </c>
      <c r="F13" s="1" t="e">
        <f>IF(#REF!="x",40,"")</f>
        <v>#REF!</v>
      </c>
      <c r="G13" s="1" t="e">
        <f>IF(#REF!="x",60,"")</f>
        <v>#REF!</v>
      </c>
      <c r="H13" s="1" t="e">
        <f>IF(#REF!="x",75,"")</f>
        <v>#REF!</v>
      </c>
      <c r="I13" s="1" t="e">
        <f>IF(#REF!="x",85,"")</f>
        <v>#REF!</v>
      </c>
      <c r="J13" s="1" t="e">
        <f>IF(#REF!="x",100,"")</f>
        <v>#REF!</v>
      </c>
      <c r="K13" s="1" t="e">
        <f t="shared" si="0"/>
        <v>#REF!</v>
      </c>
    </row>
    <row r="14" spans="1:11" ht="41.45" customHeight="1" x14ac:dyDescent="0.2">
      <c r="A14" s="7">
        <v>5</v>
      </c>
      <c r="B14" s="5" t="s">
        <v>44</v>
      </c>
      <c r="C14" s="5" t="s">
        <v>46</v>
      </c>
      <c r="D14" s="10">
        <v>8</v>
      </c>
      <c r="E14" s="1" t="e">
        <f>IF(#REF!="x",20,"")</f>
        <v>#REF!</v>
      </c>
      <c r="F14" s="1" t="e">
        <f>IF(#REF!="x",40,"")</f>
        <v>#REF!</v>
      </c>
      <c r="G14" s="1" t="e">
        <f>IF(#REF!="x",60,"")</f>
        <v>#REF!</v>
      </c>
      <c r="H14" s="1" t="e">
        <f>IF(#REF!="x",75,"")</f>
        <v>#REF!</v>
      </c>
      <c r="I14" s="1" t="e">
        <f>IF(#REF!="x",85,"")</f>
        <v>#REF!</v>
      </c>
      <c r="J14" s="1" t="e">
        <f>IF(#REF!="x",100,"")</f>
        <v>#REF!</v>
      </c>
      <c r="K14" s="1" t="e">
        <f t="shared" si="0"/>
        <v>#REF!</v>
      </c>
    </row>
    <row r="15" spans="1:11" ht="41.45" hidden="1" customHeight="1" x14ac:dyDescent="0.2">
      <c r="A15" s="7">
        <v>6</v>
      </c>
      <c r="B15" s="5"/>
      <c r="C15" s="5"/>
      <c r="D15" s="10"/>
      <c r="E15" s="1" t="e">
        <f>IF(#REF!="x",20,"")</f>
        <v>#REF!</v>
      </c>
      <c r="F15" s="1" t="e">
        <f>IF(#REF!="x",40,"")</f>
        <v>#REF!</v>
      </c>
      <c r="G15" s="1" t="e">
        <f>IF(#REF!="x",60,"")</f>
        <v>#REF!</v>
      </c>
      <c r="H15" s="1" t="e">
        <f>IF(#REF!="x",75,"")</f>
        <v>#REF!</v>
      </c>
      <c r="I15" s="1" t="e">
        <f>IF(#REF!="x",85,"")</f>
        <v>#REF!</v>
      </c>
      <c r="J15" s="1" t="e">
        <f>IF(#REF!="x",100,"")</f>
        <v>#REF!</v>
      </c>
      <c r="K15" s="1" t="e">
        <f t="shared" si="0"/>
        <v>#REF!</v>
      </c>
    </row>
    <row r="16" spans="1:11" ht="41.45" hidden="1" customHeight="1" x14ac:dyDescent="0.2">
      <c r="A16" s="7">
        <v>7</v>
      </c>
      <c r="B16" s="5"/>
      <c r="C16" s="5"/>
      <c r="D16" s="10"/>
      <c r="E16" s="1" t="e">
        <f>IF(#REF!="x",20,"")</f>
        <v>#REF!</v>
      </c>
      <c r="F16" s="1" t="e">
        <f>IF(#REF!="x",40,"")</f>
        <v>#REF!</v>
      </c>
      <c r="G16" s="1" t="e">
        <f>IF(#REF!="x",60,"")</f>
        <v>#REF!</v>
      </c>
      <c r="H16" s="1" t="e">
        <f>IF(#REF!="x",75,"")</f>
        <v>#REF!</v>
      </c>
      <c r="I16" s="1" t="e">
        <f>IF(#REF!="x",85,"")</f>
        <v>#REF!</v>
      </c>
      <c r="J16" s="1" t="e">
        <f>IF(#REF!="x",100,"")</f>
        <v>#REF!</v>
      </c>
      <c r="K16" s="1" t="e">
        <f t="shared" si="0"/>
        <v>#REF!</v>
      </c>
    </row>
    <row r="17" spans="1:11" ht="41.45" hidden="1" customHeight="1" x14ac:dyDescent="0.2">
      <c r="A17" s="7">
        <v>8</v>
      </c>
      <c r="B17" s="5"/>
      <c r="C17" s="5"/>
      <c r="D17" s="10"/>
      <c r="E17" s="1" t="e">
        <f>IF(#REF!="x",20,"")</f>
        <v>#REF!</v>
      </c>
      <c r="F17" s="1" t="e">
        <f>IF(#REF!="x",40,"")</f>
        <v>#REF!</v>
      </c>
      <c r="G17" s="1" t="e">
        <f>IF(#REF!="x",60,"")</f>
        <v>#REF!</v>
      </c>
      <c r="H17" s="1" t="e">
        <f>IF(#REF!="x",75,"")</f>
        <v>#REF!</v>
      </c>
      <c r="I17" s="1" t="e">
        <f>IF(#REF!="x",85,"")</f>
        <v>#REF!</v>
      </c>
      <c r="J17" s="1" t="e">
        <f>IF(#REF!="x",100,"")</f>
        <v>#REF!</v>
      </c>
      <c r="K17" s="1" t="e">
        <f t="shared" si="0"/>
        <v>#REF!</v>
      </c>
    </row>
    <row r="18" spans="1:11" ht="41.45" hidden="1" customHeight="1" x14ac:dyDescent="0.2">
      <c r="A18" s="7">
        <v>9</v>
      </c>
      <c r="B18" s="5"/>
      <c r="C18" s="5"/>
      <c r="D18" s="10"/>
      <c r="E18" s="1" t="e">
        <f>IF(#REF!="x",20,"")</f>
        <v>#REF!</v>
      </c>
      <c r="F18" s="1" t="e">
        <f>IF(#REF!="x",40,"")</f>
        <v>#REF!</v>
      </c>
      <c r="G18" s="1" t="e">
        <f>IF(#REF!="x",60,"")</f>
        <v>#REF!</v>
      </c>
      <c r="H18" s="1" t="e">
        <f>IF(#REF!="x",75,"")</f>
        <v>#REF!</v>
      </c>
      <c r="I18" s="1" t="e">
        <f>IF(#REF!="x",85,"")</f>
        <v>#REF!</v>
      </c>
      <c r="J18" s="1" t="e">
        <f>IF(#REF!="x",100,"")</f>
        <v>#REF!</v>
      </c>
      <c r="K18" s="1" t="e">
        <f t="shared" si="0"/>
        <v>#REF!</v>
      </c>
    </row>
    <row r="19" spans="1:11" ht="41.45" hidden="1" customHeight="1" x14ac:dyDescent="0.2">
      <c r="A19" s="7">
        <v>10</v>
      </c>
      <c r="B19" s="5"/>
      <c r="C19" s="5"/>
      <c r="D19" s="10"/>
      <c r="E19" s="1" t="e">
        <f>IF(#REF!="x",20,"")</f>
        <v>#REF!</v>
      </c>
      <c r="F19" s="1" t="e">
        <f>IF(#REF!="x",40,"")</f>
        <v>#REF!</v>
      </c>
      <c r="G19" s="1" t="e">
        <f>IF(#REF!="x",60,"")</f>
        <v>#REF!</v>
      </c>
      <c r="H19" s="1" t="e">
        <f>IF(#REF!="x",75,"")</f>
        <v>#REF!</v>
      </c>
      <c r="I19" s="1" t="e">
        <f>IF(#REF!="x",85,"")</f>
        <v>#REF!</v>
      </c>
      <c r="J19" s="1" t="e">
        <f>IF(#REF!="x",100,"")</f>
        <v>#REF!</v>
      </c>
      <c r="K19" s="1" t="e">
        <f t="shared" si="0"/>
        <v>#REF!</v>
      </c>
    </row>
    <row r="20" spans="1:11" ht="41.45" hidden="1" customHeight="1" x14ac:dyDescent="0.2">
      <c r="A20" s="7">
        <v>11</v>
      </c>
      <c r="B20" s="5"/>
      <c r="C20" s="5"/>
      <c r="D20" s="10"/>
      <c r="E20" s="1" t="e">
        <f>IF(#REF!="x",20,"")</f>
        <v>#REF!</v>
      </c>
      <c r="F20" s="1" t="e">
        <f>IF(#REF!="x",40,"")</f>
        <v>#REF!</v>
      </c>
      <c r="G20" s="1" t="e">
        <f>IF(#REF!="x",60,"")</f>
        <v>#REF!</v>
      </c>
      <c r="H20" s="1" t="e">
        <f>IF(#REF!="x",75,"")</f>
        <v>#REF!</v>
      </c>
      <c r="I20" s="1" t="e">
        <f>IF(#REF!="x",85,"")</f>
        <v>#REF!</v>
      </c>
      <c r="J20" s="1" t="e">
        <f>IF(#REF!="x",100,"")</f>
        <v>#REF!</v>
      </c>
      <c r="K20" s="1" t="e">
        <f t="shared" si="0"/>
        <v>#REF!</v>
      </c>
    </row>
    <row r="21" spans="1:11" ht="41.45" hidden="1" customHeight="1" x14ac:dyDescent="0.2">
      <c r="A21" s="7">
        <v>12</v>
      </c>
      <c r="B21" s="5"/>
      <c r="C21" s="5"/>
      <c r="D21" s="10"/>
      <c r="E21" s="1" t="e">
        <f>IF(#REF!="x",20,"")</f>
        <v>#REF!</v>
      </c>
      <c r="F21" s="1" t="e">
        <f>IF(#REF!="x",40,"")</f>
        <v>#REF!</v>
      </c>
      <c r="G21" s="1" t="e">
        <f>IF(#REF!="x",60,"")</f>
        <v>#REF!</v>
      </c>
      <c r="H21" s="1" t="e">
        <f>IF(#REF!="x",75,"")</f>
        <v>#REF!</v>
      </c>
      <c r="I21" s="1" t="e">
        <f>IF(#REF!="x",85,"")</f>
        <v>#REF!</v>
      </c>
      <c r="J21" s="1" t="e">
        <f>IF(#REF!="x",100,"")</f>
        <v>#REF!</v>
      </c>
      <c r="K21" s="1" t="e">
        <f t="shared" si="0"/>
        <v>#REF!</v>
      </c>
    </row>
    <row r="22" spans="1:11" ht="41.45" hidden="1" customHeight="1" x14ac:dyDescent="0.2">
      <c r="A22" s="7">
        <v>13</v>
      </c>
      <c r="B22" s="5"/>
      <c r="C22" s="5"/>
      <c r="D22" s="10"/>
      <c r="E22" s="1" t="e">
        <f>IF(#REF!="x",20,"")</f>
        <v>#REF!</v>
      </c>
      <c r="F22" s="1" t="e">
        <f>IF(#REF!="x",40,"")</f>
        <v>#REF!</v>
      </c>
      <c r="G22" s="1" t="e">
        <f>IF(#REF!="x",60,"")</f>
        <v>#REF!</v>
      </c>
      <c r="H22" s="1" t="e">
        <f>IF(#REF!="x",75,"")</f>
        <v>#REF!</v>
      </c>
      <c r="I22" s="1" t="e">
        <f>IF(#REF!="x",85,"")</f>
        <v>#REF!</v>
      </c>
      <c r="J22" s="1" t="e">
        <f>IF(#REF!="x",100,"")</f>
        <v>#REF!</v>
      </c>
      <c r="K22" s="1" t="e">
        <f t="shared" si="0"/>
        <v>#REF!</v>
      </c>
    </row>
    <row r="23" spans="1:11" ht="31.15" customHeight="1" x14ac:dyDescent="0.2">
      <c r="A23" s="202" t="s">
        <v>11</v>
      </c>
      <c r="B23" s="203"/>
      <c r="C23" s="203"/>
      <c r="D23" s="15">
        <f>SUM(D10:D22)</f>
        <v>40</v>
      </c>
    </row>
    <row r="24" spans="1:11" ht="18" customHeight="1" x14ac:dyDescent="0.2">
      <c r="A24" s="198"/>
      <c r="B24" s="199"/>
      <c r="C24" s="199"/>
      <c r="D24" s="199"/>
    </row>
    <row r="25" spans="1:11" ht="22.5" x14ac:dyDescent="0.2">
      <c r="A25" s="200" t="s">
        <v>10</v>
      </c>
      <c r="B25" s="169"/>
      <c r="C25" s="169"/>
      <c r="D25" s="169"/>
    </row>
    <row r="26" spans="1:11" ht="69.599999999999994" customHeight="1" x14ac:dyDescent="0.2">
      <c r="A26" s="194" t="s">
        <v>48</v>
      </c>
      <c r="B26" s="157"/>
      <c r="C26" s="157"/>
      <c r="D26" s="157"/>
    </row>
    <row r="27" spans="1:11" ht="34.15" customHeight="1" x14ac:dyDescent="0.2">
      <c r="A27" s="195" t="s">
        <v>49</v>
      </c>
      <c r="B27" s="153"/>
      <c r="C27" s="153"/>
      <c r="D27" s="153"/>
    </row>
    <row r="28" spans="1:11" ht="43.15" customHeight="1" x14ac:dyDescent="0.2">
      <c r="A28" s="201">
        <v>30</v>
      </c>
      <c r="B28" s="155"/>
      <c r="C28" s="155"/>
      <c r="D28" s="155"/>
    </row>
    <row r="29" spans="1:11" x14ac:dyDescent="0.2">
      <c r="A29" s="197" t="s">
        <v>5</v>
      </c>
      <c r="B29" s="151"/>
      <c r="C29" s="3" t="s">
        <v>6</v>
      </c>
      <c r="D29" s="3" t="s">
        <v>0</v>
      </c>
    </row>
    <row r="30" spans="1:11" ht="32.450000000000003" customHeight="1" x14ac:dyDescent="0.2">
      <c r="A30" s="197" t="s">
        <v>13</v>
      </c>
      <c r="B30" s="151"/>
      <c r="C30" s="3" t="s">
        <v>14</v>
      </c>
      <c r="D30" s="3" t="s">
        <v>15</v>
      </c>
    </row>
    <row r="31" spans="1:11" ht="61.9" customHeight="1" x14ac:dyDescent="0.2">
      <c r="A31" s="9">
        <v>1</v>
      </c>
      <c r="B31" s="5" t="s">
        <v>41</v>
      </c>
      <c r="C31" s="5" t="s">
        <v>46</v>
      </c>
      <c r="D31" s="10">
        <v>5</v>
      </c>
      <c r="E31" s="1" t="e">
        <f>IF(#REF!="x",20,"")</f>
        <v>#REF!</v>
      </c>
      <c r="F31" s="1" t="e">
        <f>IF(#REF!="x",40,"")</f>
        <v>#REF!</v>
      </c>
      <c r="G31" s="1" t="e">
        <f>IF(#REF!="x",60,"")</f>
        <v>#REF!</v>
      </c>
      <c r="H31" s="1" t="e">
        <f>IF(#REF!="x",75,"")</f>
        <v>#REF!</v>
      </c>
      <c r="I31" s="1" t="e">
        <f>IF(#REF!="x",85,"")</f>
        <v>#REF!</v>
      </c>
      <c r="J31" s="1" t="e">
        <f>IF(#REF!="x",100,"")</f>
        <v>#REF!</v>
      </c>
      <c r="K31" s="1" t="e">
        <f t="shared" ref="K31:K47" si="1">SUM(E31:J31)/$A$28*D31</f>
        <v>#REF!</v>
      </c>
    </row>
    <row r="32" spans="1:11" ht="61.9" customHeight="1" x14ac:dyDescent="0.2">
      <c r="A32" s="9">
        <v>2</v>
      </c>
      <c r="B32" s="5" t="s">
        <v>45</v>
      </c>
      <c r="C32" s="5" t="s">
        <v>46</v>
      </c>
      <c r="D32" s="10">
        <v>5</v>
      </c>
      <c r="E32" s="1" t="e">
        <f>IF(#REF!="x",20,"")</f>
        <v>#REF!</v>
      </c>
      <c r="F32" s="1" t="e">
        <f>IF(#REF!="x",40,"")</f>
        <v>#REF!</v>
      </c>
      <c r="G32" s="1" t="e">
        <f>IF(#REF!="x",60,"")</f>
        <v>#REF!</v>
      </c>
      <c r="H32" s="1" t="e">
        <f>IF(#REF!="x",75,"")</f>
        <v>#REF!</v>
      </c>
      <c r="I32" s="1" t="e">
        <f>IF(#REF!="x",85,"")</f>
        <v>#REF!</v>
      </c>
      <c r="J32" s="1" t="e">
        <f>IF(#REF!="x",100,"")</f>
        <v>#REF!</v>
      </c>
      <c r="K32" s="1" t="e">
        <f t="shared" si="1"/>
        <v>#REF!</v>
      </c>
    </row>
    <row r="33" spans="1:11" ht="61.9" customHeight="1" x14ac:dyDescent="0.2">
      <c r="A33" s="9">
        <v>3</v>
      </c>
      <c r="B33" s="5" t="s">
        <v>42</v>
      </c>
      <c r="C33" s="5" t="s">
        <v>46</v>
      </c>
      <c r="D33" s="10">
        <v>5</v>
      </c>
      <c r="E33" s="1" t="e">
        <f>IF(#REF!="x",20,"")</f>
        <v>#REF!</v>
      </c>
      <c r="F33" s="1" t="e">
        <f>IF(#REF!="x",40,"")</f>
        <v>#REF!</v>
      </c>
      <c r="G33" s="1" t="e">
        <f>IF(#REF!="x",60,"")</f>
        <v>#REF!</v>
      </c>
      <c r="H33" s="1" t="e">
        <f>IF(#REF!="x",75,"")</f>
        <v>#REF!</v>
      </c>
      <c r="I33" s="1" t="e">
        <f>IF(#REF!="x",85,"")</f>
        <v>#REF!</v>
      </c>
      <c r="J33" s="1" t="e">
        <f>IF(#REF!="x",100,"")</f>
        <v>#REF!</v>
      </c>
      <c r="K33" s="1" t="e">
        <f t="shared" si="1"/>
        <v>#REF!</v>
      </c>
    </row>
    <row r="34" spans="1:11" ht="61.9" customHeight="1" x14ac:dyDescent="0.2">
      <c r="A34" s="9">
        <v>4</v>
      </c>
      <c r="B34" s="5" t="s">
        <v>43</v>
      </c>
      <c r="C34" s="5" t="s">
        <v>46</v>
      </c>
      <c r="D34" s="10">
        <v>5</v>
      </c>
      <c r="E34" s="1" t="e">
        <f>IF(#REF!="x",20,"")</f>
        <v>#REF!</v>
      </c>
      <c r="F34" s="1" t="e">
        <f>IF(#REF!="x",40,"")</f>
        <v>#REF!</v>
      </c>
      <c r="G34" s="1" t="e">
        <f>IF(#REF!="x",60,"")</f>
        <v>#REF!</v>
      </c>
      <c r="H34" s="1" t="e">
        <f>IF(#REF!="x",75,"")</f>
        <v>#REF!</v>
      </c>
      <c r="I34" s="1" t="e">
        <f>IF(#REF!="x",85,"")</f>
        <v>#REF!</v>
      </c>
      <c r="J34" s="1" t="e">
        <f>IF(#REF!="x",100,"")</f>
        <v>#REF!</v>
      </c>
      <c r="K34" s="1" t="e">
        <f t="shared" si="1"/>
        <v>#REF!</v>
      </c>
    </row>
    <row r="35" spans="1:11" ht="61.9" customHeight="1" x14ac:dyDescent="0.2">
      <c r="A35" s="9">
        <v>5</v>
      </c>
      <c r="B35" s="5" t="s">
        <v>43</v>
      </c>
      <c r="C35" s="5" t="s">
        <v>46</v>
      </c>
      <c r="D35" s="10">
        <v>5</v>
      </c>
      <c r="E35" s="1" t="e">
        <f>IF(#REF!="x",20,"")</f>
        <v>#REF!</v>
      </c>
      <c r="F35" s="1" t="e">
        <f>IF(#REF!="x",40,"")</f>
        <v>#REF!</v>
      </c>
      <c r="G35" s="1" t="e">
        <f>IF(#REF!="x",60,"")</f>
        <v>#REF!</v>
      </c>
      <c r="H35" s="1" t="e">
        <f>IF(#REF!="x",75,"")</f>
        <v>#REF!</v>
      </c>
      <c r="I35" s="1" t="e">
        <f>IF(#REF!="x",85,"")</f>
        <v>#REF!</v>
      </c>
      <c r="J35" s="1" t="e">
        <f>IF(#REF!="x",100,"")</f>
        <v>#REF!</v>
      </c>
      <c r="K35" s="1" t="e">
        <f t="shared" si="1"/>
        <v>#REF!</v>
      </c>
    </row>
    <row r="36" spans="1:11" ht="61.9" customHeight="1" x14ac:dyDescent="0.2">
      <c r="A36" s="9">
        <v>6</v>
      </c>
      <c r="B36" s="5" t="s">
        <v>43</v>
      </c>
      <c r="C36" s="5" t="s">
        <v>46</v>
      </c>
      <c r="D36" s="10">
        <v>5</v>
      </c>
      <c r="E36" s="1" t="e">
        <f>IF(#REF!="x",20,"")</f>
        <v>#REF!</v>
      </c>
      <c r="F36" s="1" t="e">
        <f>IF(#REF!="x",40,"")</f>
        <v>#REF!</v>
      </c>
      <c r="G36" s="1" t="e">
        <f>IF(#REF!="x",60,"")</f>
        <v>#REF!</v>
      </c>
      <c r="H36" s="1" t="e">
        <f>IF(#REF!="x",75,"")</f>
        <v>#REF!</v>
      </c>
      <c r="I36" s="1" t="e">
        <f>IF(#REF!="x",85,"")</f>
        <v>#REF!</v>
      </c>
      <c r="J36" s="1" t="e">
        <f>IF(#REF!="x",100,"")</f>
        <v>#REF!</v>
      </c>
      <c r="K36" s="1" t="e">
        <f t="shared" si="1"/>
        <v>#REF!</v>
      </c>
    </row>
    <row r="37" spans="1:11" ht="61.9" hidden="1" customHeight="1" x14ac:dyDescent="0.2">
      <c r="A37" s="9">
        <v>7</v>
      </c>
      <c r="B37" s="5"/>
      <c r="C37" s="5"/>
      <c r="D37" s="10"/>
      <c r="E37" s="1" t="e">
        <f>IF(#REF!="x",20,"")</f>
        <v>#REF!</v>
      </c>
      <c r="F37" s="1" t="e">
        <f>IF(#REF!="x",40,"")</f>
        <v>#REF!</v>
      </c>
      <c r="G37" s="1" t="e">
        <f>IF(#REF!="x",60,"")</f>
        <v>#REF!</v>
      </c>
      <c r="H37" s="1" t="e">
        <f>IF(#REF!="x",75,"")</f>
        <v>#REF!</v>
      </c>
      <c r="I37" s="1" t="e">
        <f>IF(#REF!="x",85,"")</f>
        <v>#REF!</v>
      </c>
      <c r="J37" s="1" t="e">
        <f>IF(#REF!="x",100,"")</f>
        <v>#REF!</v>
      </c>
      <c r="K37" s="1" t="e">
        <f t="shared" si="1"/>
        <v>#REF!</v>
      </c>
    </row>
    <row r="38" spans="1:11" ht="61.9" hidden="1" customHeight="1" x14ac:dyDescent="0.2">
      <c r="A38" s="9">
        <v>8</v>
      </c>
      <c r="B38" s="5"/>
      <c r="C38" s="5"/>
      <c r="D38" s="10"/>
      <c r="E38" s="1" t="e">
        <f>IF(#REF!="x",20,"")</f>
        <v>#REF!</v>
      </c>
      <c r="F38" s="1" t="e">
        <f>IF(#REF!="x",40,"")</f>
        <v>#REF!</v>
      </c>
      <c r="G38" s="1" t="e">
        <f>IF(#REF!="x",60,"")</f>
        <v>#REF!</v>
      </c>
      <c r="H38" s="1" t="e">
        <f>IF(#REF!="x",75,"")</f>
        <v>#REF!</v>
      </c>
      <c r="I38" s="1" t="e">
        <f>IF(#REF!="x",85,"")</f>
        <v>#REF!</v>
      </c>
      <c r="J38" s="1" t="e">
        <f>IF(#REF!="x",100,"")</f>
        <v>#REF!</v>
      </c>
      <c r="K38" s="1" t="e">
        <f t="shared" si="1"/>
        <v>#REF!</v>
      </c>
    </row>
    <row r="39" spans="1:11" ht="61.9" hidden="1" customHeight="1" x14ac:dyDescent="0.2">
      <c r="A39" s="9">
        <v>9</v>
      </c>
      <c r="B39" s="5"/>
      <c r="C39" s="5"/>
      <c r="D39" s="10"/>
      <c r="E39" s="1" t="e">
        <f>IF(#REF!="x",20,"")</f>
        <v>#REF!</v>
      </c>
      <c r="F39" s="1" t="e">
        <f>IF(#REF!="x",40,"")</f>
        <v>#REF!</v>
      </c>
      <c r="G39" s="1" t="e">
        <f>IF(#REF!="x",60,"")</f>
        <v>#REF!</v>
      </c>
      <c r="H39" s="1" t="e">
        <f>IF(#REF!="x",75,"")</f>
        <v>#REF!</v>
      </c>
      <c r="I39" s="1" t="e">
        <f>IF(#REF!="x",85,"")</f>
        <v>#REF!</v>
      </c>
      <c r="J39" s="1" t="e">
        <f>IF(#REF!="x",100,"")</f>
        <v>#REF!</v>
      </c>
      <c r="K39" s="1" t="e">
        <f t="shared" si="1"/>
        <v>#REF!</v>
      </c>
    </row>
    <row r="40" spans="1:11" ht="61.9" hidden="1" customHeight="1" x14ac:dyDescent="0.2">
      <c r="A40" s="9">
        <v>10</v>
      </c>
      <c r="B40" s="5"/>
      <c r="C40" s="5"/>
      <c r="D40" s="10"/>
      <c r="E40" s="1" t="e">
        <f>IF(#REF!="x",20,"")</f>
        <v>#REF!</v>
      </c>
      <c r="F40" s="1" t="e">
        <f>IF(#REF!="x",40,"")</f>
        <v>#REF!</v>
      </c>
      <c r="G40" s="1" t="e">
        <f>IF(#REF!="x",60,"")</f>
        <v>#REF!</v>
      </c>
      <c r="H40" s="1" t="e">
        <f>IF(#REF!="x",75,"")</f>
        <v>#REF!</v>
      </c>
      <c r="I40" s="1" t="e">
        <f>IF(#REF!="x",85,"")</f>
        <v>#REF!</v>
      </c>
      <c r="J40" s="1" t="e">
        <f>IF(#REF!="x",100,"")</f>
        <v>#REF!</v>
      </c>
      <c r="K40" s="1" t="e">
        <f t="shared" si="1"/>
        <v>#REF!</v>
      </c>
    </row>
    <row r="41" spans="1:11" ht="61.9" hidden="1" customHeight="1" x14ac:dyDescent="0.2">
      <c r="A41" s="9">
        <v>11</v>
      </c>
      <c r="B41" s="5"/>
      <c r="C41" s="5"/>
      <c r="D41" s="10"/>
      <c r="E41" s="1" t="e">
        <f>IF(#REF!="x",20,"")</f>
        <v>#REF!</v>
      </c>
      <c r="F41" s="1" t="e">
        <f>IF(#REF!="x",40,"")</f>
        <v>#REF!</v>
      </c>
      <c r="G41" s="1" t="e">
        <f>IF(#REF!="x",60,"")</f>
        <v>#REF!</v>
      </c>
      <c r="H41" s="1" t="e">
        <f>IF(#REF!="x",75,"")</f>
        <v>#REF!</v>
      </c>
      <c r="I41" s="1" t="e">
        <f>IF(#REF!="x",85,"")</f>
        <v>#REF!</v>
      </c>
      <c r="J41" s="1" t="e">
        <f>IF(#REF!="x",100,"")</f>
        <v>#REF!</v>
      </c>
      <c r="K41" s="1" t="e">
        <f t="shared" si="1"/>
        <v>#REF!</v>
      </c>
    </row>
    <row r="42" spans="1:11" ht="61.9" hidden="1" customHeight="1" x14ac:dyDescent="0.2">
      <c r="A42" s="9">
        <v>12</v>
      </c>
      <c r="B42" s="5"/>
      <c r="C42" s="5"/>
      <c r="D42" s="10"/>
      <c r="E42" s="1" t="e">
        <f>IF(#REF!="x",20,"")</f>
        <v>#REF!</v>
      </c>
      <c r="F42" s="1" t="e">
        <f>IF(#REF!="x",40,"")</f>
        <v>#REF!</v>
      </c>
      <c r="G42" s="1" t="e">
        <f>IF(#REF!="x",60,"")</f>
        <v>#REF!</v>
      </c>
      <c r="H42" s="1" t="e">
        <f>IF(#REF!="x",75,"")</f>
        <v>#REF!</v>
      </c>
      <c r="I42" s="1" t="e">
        <f>IF(#REF!="x",85,"")</f>
        <v>#REF!</v>
      </c>
      <c r="J42" s="1" t="e">
        <f>IF(#REF!="x",100,"")</f>
        <v>#REF!</v>
      </c>
      <c r="K42" s="1" t="e">
        <f t="shared" si="1"/>
        <v>#REF!</v>
      </c>
    </row>
    <row r="43" spans="1:11" ht="61.9" hidden="1" customHeight="1" x14ac:dyDescent="0.2">
      <c r="A43" s="9">
        <v>13</v>
      </c>
      <c r="B43" s="5"/>
      <c r="C43" s="5"/>
      <c r="D43" s="10"/>
      <c r="E43" s="1" t="e">
        <f>IF(#REF!="x",20,"")</f>
        <v>#REF!</v>
      </c>
      <c r="F43" s="1" t="e">
        <f>IF(#REF!="x",40,"")</f>
        <v>#REF!</v>
      </c>
      <c r="G43" s="1" t="e">
        <f>IF(#REF!="x",60,"")</f>
        <v>#REF!</v>
      </c>
      <c r="H43" s="1" t="e">
        <f>IF(#REF!="x",75,"")</f>
        <v>#REF!</v>
      </c>
      <c r="I43" s="1" t="e">
        <f>IF(#REF!="x",85,"")</f>
        <v>#REF!</v>
      </c>
      <c r="J43" s="1" t="e">
        <f>IF(#REF!="x",100,"")</f>
        <v>#REF!</v>
      </c>
      <c r="K43" s="1" t="e">
        <f t="shared" si="1"/>
        <v>#REF!</v>
      </c>
    </row>
    <row r="44" spans="1:11" ht="61.9" hidden="1" customHeight="1" x14ac:dyDescent="0.2">
      <c r="A44" s="9">
        <v>14</v>
      </c>
      <c r="B44" s="5"/>
      <c r="C44" s="5"/>
      <c r="D44" s="10"/>
      <c r="E44" s="1" t="e">
        <f>IF(#REF!="x",20,"")</f>
        <v>#REF!</v>
      </c>
      <c r="F44" s="1" t="e">
        <f>IF(#REF!="x",40,"")</f>
        <v>#REF!</v>
      </c>
      <c r="G44" s="1" t="e">
        <f>IF(#REF!="x",60,"")</f>
        <v>#REF!</v>
      </c>
      <c r="H44" s="1" t="e">
        <f>IF(#REF!="x",75,"")</f>
        <v>#REF!</v>
      </c>
      <c r="I44" s="1" t="e">
        <f>IF(#REF!="x",85,"")</f>
        <v>#REF!</v>
      </c>
      <c r="J44" s="1" t="e">
        <f>IF(#REF!="x",100,"")</f>
        <v>#REF!</v>
      </c>
      <c r="K44" s="1" t="e">
        <f t="shared" si="1"/>
        <v>#REF!</v>
      </c>
    </row>
    <row r="45" spans="1:11" ht="61.9" hidden="1" customHeight="1" x14ac:dyDescent="0.2">
      <c r="A45" s="9">
        <v>15</v>
      </c>
      <c r="B45" s="5"/>
      <c r="C45" s="5"/>
      <c r="D45" s="10"/>
      <c r="E45" s="1" t="e">
        <f>IF(#REF!="x",20,"")</f>
        <v>#REF!</v>
      </c>
      <c r="F45" s="1" t="e">
        <f>IF(#REF!="x",40,"")</f>
        <v>#REF!</v>
      </c>
      <c r="G45" s="1" t="e">
        <f>IF(#REF!="x",60,"")</f>
        <v>#REF!</v>
      </c>
      <c r="H45" s="1" t="e">
        <f>IF(#REF!="x",75,"")</f>
        <v>#REF!</v>
      </c>
      <c r="I45" s="1" t="e">
        <f>IF(#REF!="x",85,"")</f>
        <v>#REF!</v>
      </c>
      <c r="J45" s="1" t="e">
        <f>IF(#REF!="x",100,"")</f>
        <v>#REF!</v>
      </c>
      <c r="K45" s="1" t="e">
        <f t="shared" si="1"/>
        <v>#REF!</v>
      </c>
    </row>
    <row r="46" spans="1:11" ht="61.9" hidden="1" customHeight="1" x14ac:dyDescent="0.2">
      <c r="A46" s="9">
        <v>16</v>
      </c>
      <c r="B46" s="5"/>
      <c r="C46" s="5"/>
      <c r="D46" s="10"/>
      <c r="E46" s="1" t="e">
        <f>IF(#REF!="x",20,"")</f>
        <v>#REF!</v>
      </c>
      <c r="F46" s="1" t="e">
        <f>IF(#REF!="x",40,"")</f>
        <v>#REF!</v>
      </c>
      <c r="G46" s="1" t="e">
        <f>IF(#REF!="x",60,"")</f>
        <v>#REF!</v>
      </c>
      <c r="H46" s="1" t="e">
        <f>IF(#REF!="x",75,"")</f>
        <v>#REF!</v>
      </c>
      <c r="I46" s="1" t="e">
        <f>IF(#REF!="x",85,"")</f>
        <v>#REF!</v>
      </c>
      <c r="J46" s="1" t="e">
        <f>IF(#REF!="x",100,"")</f>
        <v>#REF!</v>
      </c>
      <c r="K46" s="1" t="e">
        <f t="shared" si="1"/>
        <v>#REF!</v>
      </c>
    </row>
    <row r="47" spans="1:11" ht="61.9" hidden="1" customHeight="1" x14ac:dyDescent="0.2">
      <c r="A47" s="9">
        <v>17</v>
      </c>
      <c r="B47" s="5"/>
      <c r="C47" s="5"/>
      <c r="D47" s="10"/>
      <c r="E47" s="1" t="e">
        <f>IF(#REF!="x",20,"")</f>
        <v>#REF!</v>
      </c>
      <c r="F47" s="1" t="e">
        <f>IF(#REF!="x",40,"")</f>
        <v>#REF!</v>
      </c>
      <c r="G47" s="1" t="e">
        <f>IF(#REF!="x",60,"")</f>
        <v>#REF!</v>
      </c>
      <c r="H47" s="1" t="e">
        <f>IF(#REF!="x",75,"")</f>
        <v>#REF!</v>
      </c>
      <c r="I47" s="1" t="e">
        <f>IF(#REF!="x",85,"")</f>
        <v>#REF!</v>
      </c>
      <c r="J47" s="1" t="e">
        <f>IF(#REF!="x",100,"")</f>
        <v>#REF!</v>
      </c>
      <c r="K47" s="1" t="e">
        <f t="shared" si="1"/>
        <v>#REF!</v>
      </c>
    </row>
    <row r="48" spans="1:11" x14ac:dyDescent="0.2">
      <c r="A48" s="193" t="s">
        <v>11</v>
      </c>
      <c r="B48" s="152"/>
      <c r="C48" s="152"/>
      <c r="D48" s="13">
        <f>SUM(D31:D47)</f>
        <v>30</v>
      </c>
    </row>
    <row r="49" spans="1:11" ht="52.15" customHeight="1" x14ac:dyDescent="0.2">
      <c r="A49" s="194" t="s">
        <v>12</v>
      </c>
      <c r="B49" s="157"/>
      <c r="C49" s="157"/>
      <c r="D49" s="157"/>
    </row>
    <row r="50" spans="1:11" ht="42.6" customHeight="1" x14ac:dyDescent="0.2">
      <c r="A50" s="195" t="s">
        <v>51</v>
      </c>
      <c r="B50" s="153"/>
      <c r="C50" s="153"/>
      <c r="D50" s="153"/>
    </row>
    <row r="51" spans="1:11" ht="39" customHeight="1" x14ac:dyDescent="0.2">
      <c r="A51" s="196">
        <v>30</v>
      </c>
      <c r="B51" s="178"/>
      <c r="C51" s="178"/>
      <c r="D51" s="178"/>
    </row>
    <row r="52" spans="1:11" ht="86.45" customHeight="1" x14ac:dyDescent="0.2">
      <c r="A52" s="197" t="s">
        <v>16</v>
      </c>
      <c r="B52" s="151"/>
      <c r="C52" s="3" t="s">
        <v>17</v>
      </c>
      <c r="D52" s="3" t="s">
        <v>0</v>
      </c>
    </row>
    <row r="53" spans="1:11" ht="32.450000000000003" customHeight="1" x14ac:dyDescent="0.2">
      <c r="A53" s="197" t="s">
        <v>13</v>
      </c>
      <c r="B53" s="151"/>
      <c r="C53" s="3" t="s">
        <v>14</v>
      </c>
      <c r="D53" s="3" t="s">
        <v>15</v>
      </c>
    </row>
    <row r="54" spans="1:11" ht="34.9" customHeight="1" x14ac:dyDescent="0.2">
      <c r="A54" s="193">
        <v>1</v>
      </c>
      <c r="B54" s="167" t="s">
        <v>18</v>
      </c>
      <c r="C54" s="167" t="s">
        <v>26</v>
      </c>
      <c r="D54" s="167">
        <v>4</v>
      </c>
    </row>
    <row r="55" spans="1:11" ht="34.9" customHeight="1" x14ac:dyDescent="0.2">
      <c r="A55" s="193"/>
      <c r="B55" s="167"/>
      <c r="C55" s="167"/>
      <c r="D55" s="167"/>
      <c r="F55" s="1" t="e">
        <f>IF(#REF!="x",20,"")</f>
        <v>#REF!</v>
      </c>
      <c r="G55" s="1" t="e">
        <f>IF(#REF!="x",40,"")</f>
        <v>#REF!</v>
      </c>
      <c r="H55" s="1" t="e">
        <f>IF(#REF!="x",60,"")</f>
        <v>#REF!</v>
      </c>
      <c r="I55" s="1" t="e">
        <f>IF(#REF!="x",80,"")</f>
        <v>#REF!</v>
      </c>
      <c r="J55" s="1" t="e">
        <f>IF(#REF!="x",100,"")</f>
        <v>#REF!</v>
      </c>
      <c r="K55" s="1" t="e">
        <f>SUM(F55:J55)/$A$51*D54</f>
        <v>#REF!</v>
      </c>
    </row>
    <row r="56" spans="1:11" ht="34.9" customHeight="1" x14ac:dyDescent="0.2">
      <c r="A56" s="193">
        <v>2</v>
      </c>
      <c r="B56" s="167" t="s">
        <v>19</v>
      </c>
      <c r="C56" s="167" t="s">
        <v>27</v>
      </c>
      <c r="D56" s="167">
        <v>4</v>
      </c>
    </row>
    <row r="57" spans="1:11" ht="34.9" customHeight="1" x14ac:dyDescent="0.2">
      <c r="A57" s="193"/>
      <c r="B57" s="167"/>
      <c r="C57" s="167"/>
      <c r="D57" s="167"/>
      <c r="F57" s="1" t="e">
        <f>IF(#REF!="x",20,"")</f>
        <v>#REF!</v>
      </c>
      <c r="G57" s="1" t="e">
        <f>IF(#REF!="x",40,"")</f>
        <v>#REF!</v>
      </c>
      <c r="H57" s="1" t="e">
        <f>IF(#REF!="x",60,"")</f>
        <v>#REF!</v>
      </c>
      <c r="I57" s="1" t="e">
        <f>IF(#REF!="x",80,"")</f>
        <v>#REF!</v>
      </c>
      <c r="J57" s="1" t="e">
        <f>IF(#REF!="x",100,"")</f>
        <v>#REF!</v>
      </c>
      <c r="K57" s="1" t="e">
        <f>SUM(F57:J57)/$A$51*D56</f>
        <v>#REF!</v>
      </c>
    </row>
    <row r="58" spans="1:11" ht="34.9" customHeight="1" x14ac:dyDescent="0.2">
      <c r="A58" s="193">
        <v>3</v>
      </c>
      <c r="B58" s="167" t="s">
        <v>20</v>
      </c>
      <c r="C58" s="167" t="s">
        <v>28</v>
      </c>
      <c r="D58" s="167">
        <v>4</v>
      </c>
    </row>
    <row r="59" spans="1:11" ht="34.9" customHeight="1" x14ac:dyDescent="0.2">
      <c r="A59" s="193"/>
      <c r="B59" s="167"/>
      <c r="C59" s="167"/>
      <c r="D59" s="167"/>
      <c r="F59" s="1" t="e">
        <f>IF(#REF!="x",20,"")</f>
        <v>#REF!</v>
      </c>
      <c r="G59" s="1" t="e">
        <f>IF(#REF!="x",40,"")</f>
        <v>#REF!</v>
      </c>
      <c r="H59" s="1" t="e">
        <f>IF(#REF!="x",60,"")</f>
        <v>#REF!</v>
      </c>
      <c r="I59" s="1" t="e">
        <f>IF(#REF!="x",80,"")</f>
        <v>#REF!</v>
      </c>
      <c r="J59" s="1" t="e">
        <f>IF(#REF!="x",100,"")</f>
        <v>#REF!</v>
      </c>
      <c r="K59" s="1" t="e">
        <f>SUM(F59:J59)/$A$51*D58</f>
        <v>#REF!</v>
      </c>
    </row>
    <row r="60" spans="1:11" ht="34.9" customHeight="1" x14ac:dyDescent="0.2">
      <c r="A60" s="193">
        <v>4</v>
      </c>
      <c r="B60" s="167" t="s">
        <v>21</v>
      </c>
      <c r="C60" s="167" t="s">
        <v>29</v>
      </c>
      <c r="D60" s="167">
        <v>3.5</v>
      </c>
    </row>
    <row r="61" spans="1:11" ht="34.9" customHeight="1" x14ac:dyDescent="0.2">
      <c r="A61" s="193"/>
      <c r="B61" s="167"/>
      <c r="C61" s="167"/>
      <c r="D61" s="167"/>
      <c r="F61" s="1" t="e">
        <f>IF(#REF!="x",20,"")</f>
        <v>#REF!</v>
      </c>
      <c r="G61" s="1" t="e">
        <f>IF(#REF!="x",40,"")</f>
        <v>#REF!</v>
      </c>
      <c r="H61" s="1" t="e">
        <f>IF(#REF!="x",60,"")</f>
        <v>#REF!</v>
      </c>
      <c r="I61" s="1" t="e">
        <f>IF(#REF!="x",80,"")</f>
        <v>#REF!</v>
      </c>
      <c r="J61" s="1" t="e">
        <f>IF(#REF!="x",100,"")</f>
        <v>#REF!</v>
      </c>
      <c r="K61" s="1" t="e">
        <f>SUM(F61:J61)/$A$51*D60</f>
        <v>#REF!</v>
      </c>
    </row>
    <row r="62" spans="1:11" ht="34.9" customHeight="1" x14ac:dyDescent="0.2">
      <c r="A62" s="193">
        <v>5</v>
      </c>
      <c r="B62" s="167" t="s">
        <v>22</v>
      </c>
      <c r="C62" s="167" t="s">
        <v>30</v>
      </c>
      <c r="D62" s="167">
        <v>3.5</v>
      </c>
    </row>
    <row r="63" spans="1:11" ht="34.9" customHeight="1" x14ac:dyDescent="0.2">
      <c r="A63" s="193"/>
      <c r="B63" s="167"/>
      <c r="C63" s="167"/>
      <c r="D63" s="167"/>
      <c r="F63" s="1" t="e">
        <f>IF(#REF!="x",20,"")</f>
        <v>#REF!</v>
      </c>
      <c r="G63" s="1" t="e">
        <f>IF(#REF!="x",40,"")</f>
        <v>#REF!</v>
      </c>
      <c r="H63" s="1" t="e">
        <f>IF(#REF!="x",60,"")</f>
        <v>#REF!</v>
      </c>
      <c r="I63" s="1" t="e">
        <f>IF(#REF!="x",80,"")</f>
        <v>#REF!</v>
      </c>
      <c r="J63" s="1" t="e">
        <f>IF(#REF!="x",100,"")</f>
        <v>#REF!</v>
      </c>
      <c r="K63" s="1" t="e">
        <f>SUM(F63:J63)/$A$51*D62</f>
        <v>#REF!</v>
      </c>
    </row>
    <row r="64" spans="1:11" ht="34.9" customHeight="1" x14ac:dyDescent="0.2">
      <c r="A64" s="193">
        <v>6</v>
      </c>
      <c r="B64" s="167" t="s">
        <v>23</v>
      </c>
      <c r="C64" s="167" t="s">
        <v>55</v>
      </c>
      <c r="D64" s="167">
        <v>4</v>
      </c>
    </row>
    <row r="65" spans="1:11" ht="34.9" customHeight="1" x14ac:dyDescent="0.2">
      <c r="A65" s="193"/>
      <c r="B65" s="167"/>
      <c r="C65" s="167"/>
      <c r="D65" s="167"/>
      <c r="F65" s="1" t="e">
        <f>IF(#REF!="x",20,"")</f>
        <v>#REF!</v>
      </c>
      <c r="G65" s="1" t="e">
        <f>IF(#REF!="x",40,"")</f>
        <v>#REF!</v>
      </c>
      <c r="H65" s="1" t="e">
        <f>IF(#REF!="x",60,"")</f>
        <v>#REF!</v>
      </c>
      <c r="I65" s="1" t="e">
        <f>IF(#REF!="x",80,"")</f>
        <v>#REF!</v>
      </c>
      <c r="J65" s="1" t="e">
        <f>IF(#REF!="x",100,"")</f>
        <v>#REF!</v>
      </c>
      <c r="K65" s="1" t="e">
        <f>SUM(F65:J65)/$A$51*D64</f>
        <v>#REF!</v>
      </c>
    </row>
    <row r="66" spans="1:11" ht="34.9" customHeight="1" x14ac:dyDescent="0.2">
      <c r="A66" s="193">
        <v>7</v>
      </c>
      <c r="B66" s="167" t="s">
        <v>24</v>
      </c>
      <c r="C66" s="167" t="s">
        <v>56</v>
      </c>
      <c r="D66" s="167">
        <v>3.5</v>
      </c>
    </row>
    <row r="67" spans="1:11" ht="34.9" customHeight="1" x14ac:dyDescent="0.2">
      <c r="A67" s="193"/>
      <c r="B67" s="167"/>
      <c r="C67" s="167"/>
      <c r="D67" s="167"/>
      <c r="F67" s="1" t="e">
        <f>IF(#REF!="x",20,"")</f>
        <v>#REF!</v>
      </c>
      <c r="G67" s="1" t="e">
        <f>IF(#REF!="x",40,"")</f>
        <v>#REF!</v>
      </c>
      <c r="H67" s="1" t="e">
        <f>IF(#REF!="x",60,"")</f>
        <v>#REF!</v>
      </c>
      <c r="I67" s="1" t="e">
        <f>IF(#REF!="x",80,"")</f>
        <v>#REF!</v>
      </c>
      <c r="J67" s="1" t="e">
        <f>IF(#REF!="x",100,"")</f>
        <v>#REF!</v>
      </c>
      <c r="K67" s="1" t="e">
        <f>SUM(F67:J67)/$A$51*D66</f>
        <v>#REF!</v>
      </c>
    </row>
    <row r="68" spans="1:11" ht="34.9" customHeight="1" x14ac:dyDescent="0.2">
      <c r="A68" s="193">
        <v>8</v>
      </c>
      <c r="B68" s="167" t="s">
        <v>25</v>
      </c>
      <c r="C68" s="167" t="s">
        <v>57</v>
      </c>
      <c r="D68" s="167">
        <v>3.5</v>
      </c>
    </row>
    <row r="69" spans="1:11" ht="34.9" customHeight="1" x14ac:dyDescent="0.2">
      <c r="A69" s="193"/>
      <c r="B69" s="167"/>
      <c r="C69" s="167"/>
      <c r="D69" s="167"/>
      <c r="F69" s="1" t="e">
        <f>IF(#REF!="x",20,"")</f>
        <v>#REF!</v>
      </c>
      <c r="G69" s="1" t="e">
        <f>IF(#REF!="x",40,"")</f>
        <v>#REF!</v>
      </c>
      <c r="H69" s="1" t="e">
        <f>IF(#REF!="x",60,"")</f>
        <v>#REF!</v>
      </c>
      <c r="I69" s="1" t="e">
        <f>IF(#REF!="x",80,"")</f>
        <v>#REF!</v>
      </c>
      <c r="J69" s="1" t="e">
        <f>IF(#REF!="x",100,"")</f>
        <v>#REF!</v>
      </c>
      <c r="K69" s="1" t="e">
        <f>SUM(F69:J69)/$A$51*D68</f>
        <v>#REF!</v>
      </c>
    </row>
    <row r="70" spans="1:11" x14ac:dyDescent="0.2">
      <c r="A70" s="193" t="s">
        <v>11</v>
      </c>
      <c r="B70" s="152"/>
      <c r="C70" s="152"/>
      <c r="D70" s="13">
        <f>SUM(D54:D69)</f>
        <v>30</v>
      </c>
      <c r="K70" s="1" t="e">
        <f>SUM(K54:K69)</f>
        <v>#REF!</v>
      </c>
    </row>
    <row r="71" spans="1:11" x14ac:dyDescent="0.2">
      <c r="A71" s="17"/>
      <c r="B71" s="14"/>
      <c r="C71" s="14"/>
      <c r="D71" s="14"/>
    </row>
    <row r="72" spans="1:11" ht="94.9" customHeight="1" x14ac:dyDescent="0.2">
      <c r="A72" s="177" t="s">
        <v>52</v>
      </c>
      <c r="B72" s="177"/>
    </row>
    <row r="73" spans="1:11" ht="103.9" customHeight="1" x14ac:dyDescent="0.2">
      <c r="A73" s="177" t="s">
        <v>53</v>
      </c>
      <c r="B73" s="177"/>
    </row>
  </sheetData>
  <mergeCells count="58">
    <mergeCell ref="A1:D1"/>
    <mergeCell ref="A2:D2"/>
    <mergeCell ref="A3:C3"/>
    <mergeCell ref="A8:B8"/>
    <mergeCell ref="A9:B9"/>
    <mergeCell ref="A23:C23"/>
    <mergeCell ref="A4:C4"/>
    <mergeCell ref="A5:D5"/>
    <mergeCell ref="A6:D6"/>
    <mergeCell ref="A7:D7"/>
    <mergeCell ref="A29:B29"/>
    <mergeCell ref="A30:B30"/>
    <mergeCell ref="A48:C48"/>
    <mergeCell ref="A24:D24"/>
    <mergeCell ref="A25:D25"/>
    <mergeCell ref="A26:D26"/>
    <mergeCell ref="A27:D27"/>
    <mergeCell ref="A28:D28"/>
    <mergeCell ref="A49:D49"/>
    <mergeCell ref="A50:D50"/>
    <mergeCell ref="A51:D51"/>
    <mergeCell ref="A52:B52"/>
    <mergeCell ref="A53:B53"/>
    <mergeCell ref="A54:A55"/>
    <mergeCell ref="B54:B55"/>
    <mergeCell ref="C54:C55"/>
    <mergeCell ref="D54:D55"/>
    <mergeCell ref="A56:A57"/>
    <mergeCell ref="B56:B57"/>
    <mergeCell ref="C56:C57"/>
    <mergeCell ref="D56:D57"/>
    <mergeCell ref="A58:A59"/>
    <mergeCell ref="B58:B59"/>
    <mergeCell ref="C58:C59"/>
    <mergeCell ref="D58:D59"/>
    <mergeCell ref="A60:A61"/>
    <mergeCell ref="B60:B61"/>
    <mergeCell ref="C60:C61"/>
    <mergeCell ref="D60:D61"/>
    <mergeCell ref="A62:A63"/>
    <mergeCell ref="B62:B63"/>
    <mergeCell ref="C62:C63"/>
    <mergeCell ref="D62:D63"/>
    <mergeCell ref="A64:A65"/>
    <mergeCell ref="B64:B65"/>
    <mergeCell ref="C64:C65"/>
    <mergeCell ref="D64:D65"/>
    <mergeCell ref="D66:D67"/>
    <mergeCell ref="A68:A69"/>
    <mergeCell ref="B68:B69"/>
    <mergeCell ref="C68:C69"/>
    <mergeCell ref="D68:D69"/>
    <mergeCell ref="A72:B72"/>
    <mergeCell ref="A73:B73"/>
    <mergeCell ref="A70:C70"/>
    <mergeCell ref="A66:A67"/>
    <mergeCell ref="B66:B67"/>
    <mergeCell ref="C66:C67"/>
  </mergeCells>
  <conditionalFormatting sqref="D23">
    <cfRule type="cellIs" dxfId="23" priority="5" operator="notEqual">
      <formula>$A$7</formula>
    </cfRule>
    <cfRule type="cellIs" dxfId="22" priority="6" operator="equal">
      <formula>$A$7</formula>
    </cfRule>
  </conditionalFormatting>
  <conditionalFormatting sqref="D48">
    <cfRule type="cellIs" dxfId="21" priority="3" operator="notEqual">
      <formula>$A$28</formula>
    </cfRule>
    <cfRule type="cellIs" dxfId="20" priority="4" operator="equal">
      <formula>$A$28</formula>
    </cfRule>
  </conditionalFormatting>
  <conditionalFormatting sqref="D70">
    <cfRule type="cellIs" dxfId="19" priority="1" operator="notEqual">
      <formula>$A$28</formula>
    </cfRule>
    <cfRule type="cellIs" dxfId="18" priority="2" operator="equal">
      <formula>$A$28</formula>
    </cfRule>
  </conditionalFormatting>
  <pageMargins left="0.7" right="0.7" top="0.75" bottom="0.75" header="0.3" footer="0.3"/>
  <pageSetup paperSize="9" scale="75" fitToHeight="0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Z108"/>
  <sheetViews>
    <sheetView view="pageBreakPreview" topLeftCell="A48" zoomScale="120" zoomScaleNormal="120" zoomScaleSheetLayoutView="120" workbookViewId="0">
      <selection activeCell="C57" sqref="C57"/>
    </sheetView>
  </sheetViews>
  <sheetFormatPr defaultColWidth="8.85546875" defaultRowHeight="14.25" x14ac:dyDescent="0.2"/>
  <cols>
    <col min="1" max="1" width="7.5703125" style="1" customWidth="1"/>
    <col min="2" max="2" width="38.5703125" style="19" customWidth="1"/>
    <col min="3" max="3" width="48.140625" style="19" customWidth="1"/>
    <col min="4" max="4" width="30.5703125" style="19" customWidth="1"/>
    <col min="5" max="5" width="5.28515625" style="77" customWidth="1"/>
    <col min="6" max="6" width="8.28515625" style="77" customWidth="1"/>
    <col min="7" max="7" width="5.28515625" style="77" customWidth="1"/>
    <col min="8" max="8" width="17.28515625" style="19" hidden="1" customWidth="1"/>
    <col min="9" max="9" width="17.28515625" style="19" customWidth="1"/>
    <col min="10" max="10" width="41" style="19" hidden="1" customWidth="1"/>
    <col min="11" max="11" width="11.85546875" style="1" customWidth="1"/>
    <col min="12" max="16" width="22.28515625" style="1" hidden="1" customWidth="1"/>
    <col min="17" max="17" width="21.85546875" style="1" hidden="1" customWidth="1"/>
    <col min="18" max="18" width="19.5703125" style="1" hidden="1" customWidth="1"/>
    <col min="19" max="19" width="27.28515625" style="1" hidden="1" customWidth="1"/>
    <col min="20" max="25" width="8.85546875" style="1" customWidth="1"/>
    <col min="26" max="26" width="25" style="1" customWidth="1"/>
    <col min="27" max="31" width="8.85546875" style="1" customWidth="1"/>
    <col min="32" max="16384" width="8.85546875" style="1"/>
  </cols>
  <sheetData>
    <row r="1" spans="1:26" ht="37.5" x14ac:dyDescent="0.2">
      <c r="A1" s="214" t="s">
        <v>177</v>
      </c>
      <c r="B1" s="215"/>
      <c r="C1" s="215"/>
      <c r="D1" s="215"/>
      <c r="E1" s="215"/>
      <c r="F1" s="215"/>
      <c r="G1" s="215"/>
      <c r="H1" s="215"/>
      <c r="I1" s="215"/>
      <c r="J1" s="215"/>
      <c r="K1" s="215"/>
      <c r="L1" s="216"/>
    </row>
    <row r="2" spans="1:26" ht="37.15" customHeight="1" x14ac:dyDescent="0.2">
      <c r="A2" s="223" t="s">
        <v>232</v>
      </c>
      <c r="B2" s="224"/>
      <c r="C2" s="224"/>
      <c r="D2" s="225"/>
      <c r="E2" s="226" t="s">
        <v>168</v>
      </c>
      <c r="F2" s="227"/>
      <c r="G2" s="227"/>
      <c r="H2" s="227"/>
      <c r="I2" s="227"/>
      <c r="J2" s="228"/>
      <c r="K2" s="217">
        <v>2025</v>
      </c>
      <c r="L2" s="218"/>
    </row>
    <row r="3" spans="1:26" s="107" customFormat="1" ht="18.75" hidden="1" x14ac:dyDescent="0.25">
      <c r="A3" s="219" t="s">
        <v>169</v>
      </c>
      <c r="B3" s="220"/>
      <c r="C3" s="220"/>
      <c r="D3" s="221"/>
      <c r="E3" s="221"/>
      <c r="F3" s="221"/>
      <c r="G3" s="221"/>
      <c r="H3" s="221"/>
      <c r="I3" s="221"/>
      <c r="J3" s="221"/>
      <c r="K3" s="221"/>
      <c r="L3" s="222"/>
    </row>
    <row r="4" spans="1:26" s="107" customFormat="1" ht="51.75" customHeight="1" x14ac:dyDescent="0.25">
      <c r="A4" s="219" t="s">
        <v>170</v>
      </c>
      <c r="B4" s="220"/>
      <c r="C4" s="220"/>
      <c r="D4" s="221" t="s">
        <v>228</v>
      </c>
      <c r="E4" s="221"/>
      <c r="F4" s="221"/>
      <c r="G4" s="221"/>
      <c r="H4" s="221"/>
      <c r="I4" s="221"/>
      <c r="J4" s="221"/>
      <c r="K4" s="221"/>
      <c r="L4" s="222"/>
    </row>
    <row r="5" spans="1:26" s="107" customFormat="1" ht="37.5" customHeight="1" x14ac:dyDescent="0.25">
      <c r="A5" s="219" t="s">
        <v>176</v>
      </c>
      <c r="B5" s="220"/>
      <c r="C5" s="220"/>
      <c r="D5" s="221" t="s">
        <v>229</v>
      </c>
      <c r="E5" s="221"/>
      <c r="F5" s="221"/>
      <c r="G5" s="221"/>
      <c r="H5" s="221"/>
      <c r="I5" s="221"/>
      <c r="J5" s="221"/>
      <c r="K5" s="221"/>
      <c r="L5" s="222"/>
    </row>
    <row r="6" spans="1:26" ht="45.6" customHeight="1" x14ac:dyDescent="0.2">
      <c r="A6" s="272" t="s">
        <v>187</v>
      </c>
      <c r="B6" s="272"/>
      <c r="C6" s="272"/>
      <c r="D6" s="272"/>
      <c r="E6" s="272"/>
      <c r="F6" s="272"/>
      <c r="G6" s="272"/>
      <c r="H6" s="272"/>
      <c r="I6" s="272"/>
      <c r="J6" s="272"/>
      <c r="K6" s="272"/>
      <c r="L6" s="272"/>
      <c r="M6" s="272"/>
      <c r="N6" s="272"/>
      <c r="O6" s="272"/>
      <c r="P6" s="272"/>
      <c r="Q6" s="272"/>
      <c r="R6" s="272"/>
      <c r="S6" s="272"/>
    </row>
    <row r="7" spans="1:26" ht="35.450000000000003" customHeight="1" x14ac:dyDescent="0.2">
      <c r="A7" s="192" t="s">
        <v>133</v>
      </c>
      <c r="B7" s="192"/>
      <c r="C7" s="192"/>
      <c r="D7" s="192"/>
      <c r="E7" s="192"/>
      <c r="F7" s="192"/>
      <c r="G7" s="192"/>
      <c r="H7" s="192"/>
      <c r="I7" s="192"/>
      <c r="J7" s="192"/>
      <c r="K7" s="192"/>
      <c r="L7" s="247" t="s">
        <v>120</v>
      </c>
      <c r="M7" s="247"/>
      <c r="N7" s="247"/>
      <c r="O7" s="247"/>
      <c r="P7" s="247"/>
      <c r="Q7" s="247"/>
      <c r="R7" s="247"/>
      <c r="S7" s="247" t="s">
        <v>7</v>
      </c>
    </row>
    <row r="8" spans="1:26" ht="39.6" customHeight="1" x14ac:dyDescent="0.2">
      <c r="A8" s="156">
        <v>40</v>
      </c>
      <c r="B8" s="273"/>
      <c r="C8" s="273"/>
      <c r="D8" s="273"/>
      <c r="E8" s="273"/>
      <c r="F8" s="273"/>
      <c r="G8" s="273"/>
      <c r="H8" s="273"/>
      <c r="I8" s="273"/>
      <c r="J8" s="273"/>
      <c r="K8" s="274"/>
      <c r="L8" s="247"/>
      <c r="M8" s="247"/>
      <c r="N8" s="247"/>
      <c r="O8" s="247"/>
      <c r="P8" s="247"/>
      <c r="Q8" s="247"/>
      <c r="R8" s="247"/>
      <c r="S8" s="247"/>
    </row>
    <row r="9" spans="1:26" ht="59.45" customHeight="1" x14ac:dyDescent="0.2">
      <c r="A9" s="239" t="s">
        <v>121</v>
      </c>
      <c r="B9" s="81" t="s">
        <v>161</v>
      </c>
      <c r="C9" s="81" t="s">
        <v>122</v>
      </c>
      <c r="D9" s="81" t="s">
        <v>163</v>
      </c>
      <c r="E9" s="275" t="s">
        <v>150</v>
      </c>
      <c r="F9" s="276"/>
      <c r="G9" s="277"/>
      <c r="H9" s="244" t="s">
        <v>124</v>
      </c>
      <c r="I9" s="244" t="s">
        <v>125</v>
      </c>
      <c r="J9" s="244" t="s">
        <v>126</v>
      </c>
      <c r="K9" s="244" t="s">
        <v>127</v>
      </c>
      <c r="L9" s="79" t="s">
        <v>159</v>
      </c>
      <c r="M9" s="79" t="s">
        <v>158</v>
      </c>
      <c r="N9" s="79" t="s">
        <v>157</v>
      </c>
      <c r="O9" s="79" t="s">
        <v>153</v>
      </c>
      <c r="P9" s="79" t="s">
        <v>154</v>
      </c>
      <c r="Q9" s="79" t="s">
        <v>155</v>
      </c>
      <c r="R9" s="79" t="s">
        <v>156</v>
      </c>
      <c r="S9" s="247"/>
    </row>
    <row r="10" spans="1:26" ht="74.45" customHeight="1" x14ac:dyDescent="0.2">
      <c r="A10" s="240"/>
      <c r="B10" s="81" t="s">
        <v>162</v>
      </c>
      <c r="C10" s="81" t="s">
        <v>128</v>
      </c>
      <c r="D10" s="97" t="s">
        <v>164</v>
      </c>
      <c r="E10" s="82" t="s">
        <v>97</v>
      </c>
      <c r="F10" s="82" t="s">
        <v>98</v>
      </c>
      <c r="G10" s="82" t="s">
        <v>99</v>
      </c>
      <c r="H10" s="244"/>
      <c r="I10" s="244"/>
      <c r="J10" s="244"/>
      <c r="K10" s="244"/>
      <c r="L10" s="244" t="s">
        <v>130</v>
      </c>
      <c r="M10" s="244"/>
      <c r="N10" s="244"/>
      <c r="O10" s="244"/>
      <c r="P10" s="244"/>
      <c r="Q10" s="244"/>
      <c r="R10" s="244"/>
      <c r="S10" s="247"/>
    </row>
    <row r="11" spans="1:26" ht="42.6" customHeight="1" x14ac:dyDescent="0.2">
      <c r="A11" s="229">
        <v>1</v>
      </c>
      <c r="B11" s="212" t="s">
        <v>219</v>
      </c>
      <c r="C11" s="5" t="s">
        <v>220</v>
      </c>
      <c r="D11" s="5" t="s">
        <v>225</v>
      </c>
      <c r="E11" s="10">
        <v>8</v>
      </c>
      <c r="F11" s="10">
        <v>8</v>
      </c>
      <c r="G11" s="10">
        <v>8</v>
      </c>
      <c r="H11" s="10">
        <f t="shared" ref="H11:H40" si="0">SUM(E11:G11)</f>
        <v>24</v>
      </c>
      <c r="I11" s="103">
        <f t="shared" ref="I11:I40" si="1">H11/$H$41</f>
        <v>9.6000000000000002E-2</v>
      </c>
      <c r="J11" s="104"/>
      <c r="K11" s="105">
        <f>$I11*$A$8</f>
        <v>3.84</v>
      </c>
      <c r="L11" s="15"/>
      <c r="M11" s="15"/>
      <c r="N11" s="15"/>
      <c r="O11" s="15"/>
      <c r="P11" s="15"/>
      <c r="Q11" s="15"/>
      <c r="R11" s="15"/>
      <c r="S11" s="76"/>
      <c r="T11" s="1" t="str">
        <f>IF(M11="x",20,"")</f>
        <v/>
      </c>
      <c r="U11" s="1" t="str">
        <f>IF(N11="x",40,"")</f>
        <v/>
      </c>
      <c r="V11" s="1" t="str">
        <f t="shared" ref="V11" si="2">IF(O11="x",60,"")</f>
        <v/>
      </c>
      <c r="W11" s="1" t="str">
        <f>IF(P11="x",80,"")</f>
        <v/>
      </c>
      <c r="X11" s="1" t="str">
        <f>IF(Q11="x",90,"")</f>
        <v/>
      </c>
      <c r="Y11" s="1" t="str">
        <f>IF(R11="x",100,"")</f>
        <v/>
      </c>
      <c r="Z11" s="1">
        <f>SUM(T11:Y11)/$A$8*K11</f>
        <v>0</v>
      </c>
    </row>
    <row r="12" spans="1:26" ht="53.45" customHeight="1" x14ac:dyDescent="0.2">
      <c r="A12" s="230"/>
      <c r="B12" s="213"/>
      <c r="C12" s="5" t="s">
        <v>221</v>
      </c>
      <c r="D12" s="5" t="s">
        <v>172</v>
      </c>
      <c r="E12" s="10">
        <v>8</v>
      </c>
      <c r="F12" s="10">
        <v>8</v>
      </c>
      <c r="G12" s="10">
        <v>8</v>
      </c>
      <c r="H12" s="10">
        <f t="shared" si="0"/>
        <v>24</v>
      </c>
      <c r="I12" s="103">
        <f t="shared" si="1"/>
        <v>9.6000000000000002E-2</v>
      </c>
      <c r="J12" s="104"/>
      <c r="K12" s="105">
        <f t="shared" ref="K12:K40" si="3">$I12*$A$8</f>
        <v>3.84</v>
      </c>
      <c r="L12" s="15"/>
      <c r="M12" s="15"/>
      <c r="N12" s="15"/>
      <c r="O12" s="15"/>
      <c r="P12" s="15"/>
      <c r="Q12" s="15"/>
      <c r="R12" s="15"/>
      <c r="S12" s="76"/>
      <c r="T12" s="1" t="str">
        <f t="shared" ref="T12:T40" si="4">IF(M12="x",20,"")</f>
        <v/>
      </c>
      <c r="U12" s="1" t="str">
        <f t="shared" ref="U12:U40" si="5">IF(N12="x",40,"")</f>
        <v/>
      </c>
      <c r="V12" s="1" t="str">
        <f t="shared" ref="V12:V40" si="6">IF(O12="x",60,"")</f>
        <v/>
      </c>
      <c r="W12" s="1" t="str">
        <f t="shared" ref="W12:W40" si="7">IF(P12="x",80,"")</f>
        <v/>
      </c>
      <c r="X12" s="1" t="str">
        <f t="shared" ref="X12:X40" si="8">IF(Q12="x",90,"")</f>
        <v/>
      </c>
      <c r="Y12" s="1" t="str">
        <f t="shared" ref="Y12:Y40" si="9">IF(R12="x",100,"")</f>
        <v/>
      </c>
      <c r="Z12" s="1">
        <f t="shared" ref="Z12:Z40" si="10">SUM(T12:Y12)/$A$8*K12</f>
        <v>0</v>
      </c>
    </row>
    <row r="13" spans="1:26" ht="55.15" hidden="1" customHeight="1" x14ac:dyDescent="0.2">
      <c r="A13" s="230"/>
      <c r="B13" s="213"/>
      <c r="C13" s="5"/>
      <c r="D13" s="5"/>
      <c r="E13" s="10"/>
      <c r="F13" s="10"/>
      <c r="G13" s="10"/>
      <c r="H13" s="10">
        <f t="shared" si="0"/>
        <v>0</v>
      </c>
      <c r="I13" s="103">
        <f t="shared" si="1"/>
        <v>0</v>
      </c>
      <c r="J13" s="5"/>
      <c r="K13" s="105">
        <f t="shared" si="3"/>
        <v>0</v>
      </c>
      <c r="L13" s="15"/>
      <c r="M13" s="15"/>
      <c r="N13" s="15"/>
      <c r="O13" s="15"/>
      <c r="P13" s="15"/>
      <c r="Q13" s="15"/>
      <c r="R13" s="15"/>
      <c r="S13" s="76"/>
      <c r="T13" s="1" t="str">
        <f t="shared" si="4"/>
        <v/>
      </c>
      <c r="U13" s="1" t="str">
        <f t="shared" si="5"/>
        <v/>
      </c>
      <c r="V13" s="1" t="str">
        <f t="shared" si="6"/>
        <v/>
      </c>
      <c r="W13" s="1" t="str">
        <f t="shared" si="7"/>
        <v/>
      </c>
      <c r="X13" s="1" t="str">
        <f t="shared" si="8"/>
        <v/>
      </c>
      <c r="Y13" s="1" t="str">
        <f t="shared" si="9"/>
        <v/>
      </c>
      <c r="Z13" s="1">
        <f t="shared" si="10"/>
        <v>0</v>
      </c>
    </row>
    <row r="14" spans="1:26" ht="55.15" hidden="1" customHeight="1" x14ac:dyDescent="0.2">
      <c r="A14" s="230"/>
      <c r="B14" s="213"/>
      <c r="C14" s="5"/>
      <c r="D14" s="5"/>
      <c r="E14" s="10"/>
      <c r="F14" s="10"/>
      <c r="G14" s="10"/>
      <c r="H14" s="10">
        <f t="shared" si="0"/>
        <v>0</v>
      </c>
      <c r="I14" s="103">
        <f t="shared" si="1"/>
        <v>0</v>
      </c>
      <c r="J14" s="5"/>
      <c r="K14" s="105">
        <f t="shared" si="3"/>
        <v>0</v>
      </c>
      <c r="L14" s="15"/>
      <c r="M14" s="15"/>
      <c r="N14" s="15"/>
      <c r="O14" s="15"/>
      <c r="P14" s="15"/>
      <c r="Q14" s="15"/>
      <c r="R14" s="15"/>
      <c r="S14" s="76"/>
      <c r="T14" s="1" t="str">
        <f t="shared" si="4"/>
        <v/>
      </c>
      <c r="U14" s="1" t="str">
        <f t="shared" si="5"/>
        <v/>
      </c>
      <c r="V14" s="1" t="str">
        <f t="shared" si="6"/>
        <v/>
      </c>
      <c r="W14" s="1" t="str">
        <f t="shared" si="7"/>
        <v/>
      </c>
      <c r="X14" s="1" t="str">
        <f t="shared" si="8"/>
        <v/>
      </c>
      <c r="Y14" s="1" t="str">
        <f t="shared" si="9"/>
        <v/>
      </c>
      <c r="Z14" s="1">
        <f t="shared" si="10"/>
        <v>0</v>
      </c>
    </row>
    <row r="15" spans="1:26" ht="41.45" hidden="1" customHeight="1" x14ac:dyDescent="0.2">
      <c r="A15" s="230"/>
      <c r="B15" s="213"/>
      <c r="C15" s="5"/>
      <c r="D15" s="5"/>
      <c r="E15" s="10"/>
      <c r="F15" s="10"/>
      <c r="G15" s="10"/>
      <c r="H15" s="10">
        <f t="shared" si="0"/>
        <v>0</v>
      </c>
      <c r="I15" s="103">
        <f t="shared" si="1"/>
        <v>0</v>
      </c>
      <c r="J15" s="5"/>
      <c r="K15" s="105">
        <f t="shared" si="3"/>
        <v>0</v>
      </c>
      <c r="L15" s="15"/>
      <c r="M15" s="15"/>
      <c r="N15" s="15"/>
      <c r="O15" s="15"/>
      <c r="P15" s="15"/>
      <c r="Q15" s="15"/>
      <c r="R15" s="15"/>
      <c r="S15" s="76"/>
      <c r="T15" s="1" t="str">
        <f t="shared" si="4"/>
        <v/>
      </c>
      <c r="U15" s="1" t="str">
        <f t="shared" si="5"/>
        <v/>
      </c>
      <c r="V15" s="1" t="str">
        <f t="shared" si="6"/>
        <v/>
      </c>
      <c r="W15" s="1" t="str">
        <f t="shared" si="7"/>
        <v/>
      </c>
      <c r="X15" s="1" t="str">
        <f t="shared" si="8"/>
        <v/>
      </c>
      <c r="Y15" s="1" t="str">
        <f t="shared" si="9"/>
        <v/>
      </c>
      <c r="Z15" s="1">
        <f t="shared" si="10"/>
        <v>0</v>
      </c>
    </row>
    <row r="16" spans="1:26" ht="41.45" hidden="1" customHeight="1" x14ac:dyDescent="0.2">
      <c r="A16" s="231"/>
      <c r="B16" s="248"/>
      <c r="C16" s="5"/>
      <c r="D16" s="5"/>
      <c r="E16" s="10"/>
      <c r="F16" s="10"/>
      <c r="G16" s="10"/>
      <c r="H16" s="10">
        <f t="shared" si="0"/>
        <v>0</v>
      </c>
      <c r="I16" s="103">
        <f t="shared" si="1"/>
        <v>0</v>
      </c>
      <c r="J16" s="5"/>
      <c r="K16" s="105">
        <f t="shared" si="3"/>
        <v>0</v>
      </c>
      <c r="L16" s="15"/>
      <c r="M16" s="15"/>
      <c r="N16" s="15"/>
      <c r="O16" s="15"/>
      <c r="P16" s="15"/>
      <c r="Q16" s="15"/>
      <c r="R16" s="15"/>
      <c r="S16" s="76"/>
      <c r="T16" s="1" t="str">
        <f t="shared" si="4"/>
        <v/>
      </c>
      <c r="U16" s="1" t="str">
        <f t="shared" si="5"/>
        <v/>
      </c>
      <c r="V16" s="1" t="str">
        <f t="shared" si="6"/>
        <v/>
      </c>
      <c r="W16" s="1" t="str">
        <f t="shared" si="7"/>
        <v/>
      </c>
      <c r="X16" s="1" t="str">
        <f t="shared" si="8"/>
        <v/>
      </c>
      <c r="Y16" s="1" t="str">
        <f t="shared" si="9"/>
        <v/>
      </c>
      <c r="Z16" s="1">
        <f t="shared" si="10"/>
        <v>0</v>
      </c>
    </row>
    <row r="17" spans="1:26" ht="78" customHeight="1" x14ac:dyDescent="0.2">
      <c r="A17" s="229">
        <v>2</v>
      </c>
      <c r="B17" s="212" t="s">
        <v>178</v>
      </c>
      <c r="C17" s="5" t="s">
        <v>166</v>
      </c>
      <c r="D17" s="5" t="s">
        <v>165</v>
      </c>
      <c r="E17" s="10">
        <v>9</v>
      </c>
      <c r="F17" s="10">
        <v>9</v>
      </c>
      <c r="G17" s="10">
        <v>9</v>
      </c>
      <c r="H17" s="10">
        <f t="shared" si="0"/>
        <v>27</v>
      </c>
      <c r="I17" s="103">
        <f t="shared" si="1"/>
        <v>0.108</v>
      </c>
      <c r="J17" s="5"/>
      <c r="K17" s="105">
        <f t="shared" si="3"/>
        <v>4.32</v>
      </c>
      <c r="L17" s="15"/>
      <c r="M17" s="15"/>
      <c r="N17" s="15"/>
      <c r="O17" s="15"/>
      <c r="P17" s="15"/>
      <c r="Q17" s="15"/>
      <c r="R17" s="15"/>
      <c r="S17" s="76"/>
      <c r="T17" s="1" t="str">
        <f t="shared" si="4"/>
        <v/>
      </c>
      <c r="U17" s="1" t="str">
        <f t="shared" si="5"/>
        <v/>
      </c>
      <c r="V17" s="1" t="str">
        <f t="shared" si="6"/>
        <v/>
      </c>
      <c r="W17" s="1" t="str">
        <f t="shared" si="7"/>
        <v/>
      </c>
      <c r="X17" s="1" t="str">
        <f t="shared" si="8"/>
        <v/>
      </c>
      <c r="Y17" s="1" t="str">
        <f t="shared" si="9"/>
        <v/>
      </c>
      <c r="Z17" s="1">
        <f t="shared" si="10"/>
        <v>0</v>
      </c>
    </row>
    <row r="18" spans="1:26" ht="58.9" customHeight="1" x14ac:dyDescent="0.2">
      <c r="A18" s="230"/>
      <c r="B18" s="213"/>
      <c r="C18" s="5" t="s">
        <v>167</v>
      </c>
      <c r="D18" s="5" t="s">
        <v>173</v>
      </c>
      <c r="E18" s="10">
        <v>5</v>
      </c>
      <c r="F18" s="10">
        <v>5</v>
      </c>
      <c r="G18" s="10">
        <v>5</v>
      </c>
      <c r="H18" s="10">
        <f t="shared" si="0"/>
        <v>15</v>
      </c>
      <c r="I18" s="103">
        <f t="shared" si="1"/>
        <v>0.06</v>
      </c>
      <c r="J18" s="5"/>
      <c r="K18" s="105">
        <f t="shared" si="3"/>
        <v>2.4</v>
      </c>
      <c r="L18" s="15"/>
      <c r="M18" s="15"/>
      <c r="N18" s="15"/>
      <c r="O18" s="15"/>
      <c r="P18" s="15"/>
      <c r="Q18" s="15"/>
      <c r="R18" s="15"/>
      <c r="S18" s="76"/>
      <c r="T18" s="1" t="str">
        <f t="shared" si="4"/>
        <v/>
      </c>
      <c r="U18" s="1" t="str">
        <f t="shared" si="5"/>
        <v/>
      </c>
      <c r="V18" s="1" t="str">
        <f t="shared" si="6"/>
        <v/>
      </c>
      <c r="W18" s="1" t="str">
        <f t="shared" si="7"/>
        <v/>
      </c>
      <c r="X18" s="1" t="str">
        <f t="shared" si="8"/>
        <v/>
      </c>
      <c r="Y18" s="1" t="str">
        <f t="shared" si="9"/>
        <v/>
      </c>
      <c r="Z18" s="1">
        <f t="shared" si="10"/>
        <v>0</v>
      </c>
    </row>
    <row r="19" spans="1:26" ht="152.25" customHeight="1" x14ac:dyDescent="0.2">
      <c r="A19" s="230"/>
      <c r="B19" s="213"/>
      <c r="C19" s="5" t="s">
        <v>179</v>
      </c>
      <c r="D19" s="5" t="s">
        <v>173</v>
      </c>
      <c r="E19" s="10">
        <v>10</v>
      </c>
      <c r="F19" s="10">
        <v>10</v>
      </c>
      <c r="G19" s="10">
        <v>10</v>
      </c>
      <c r="H19" s="10">
        <f t="shared" si="0"/>
        <v>30</v>
      </c>
      <c r="I19" s="103">
        <f t="shared" si="1"/>
        <v>0.12</v>
      </c>
      <c r="J19" s="5"/>
      <c r="K19" s="105">
        <f t="shared" si="3"/>
        <v>4.8</v>
      </c>
      <c r="L19" s="15"/>
      <c r="M19" s="15"/>
      <c r="N19" s="15"/>
      <c r="O19" s="15"/>
      <c r="P19" s="15"/>
      <c r="Q19" s="15"/>
      <c r="R19" s="15"/>
      <c r="S19" s="76"/>
      <c r="T19" s="1" t="str">
        <f t="shared" si="4"/>
        <v/>
      </c>
      <c r="U19" s="1" t="str">
        <f t="shared" si="5"/>
        <v/>
      </c>
      <c r="V19" s="1" t="str">
        <f t="shared" si="6"/>
        <v/>
      </c>
      <c r="W19" s="1" t="str">
        <f t="shared" si="7"/>
        <v/>
      </c>
      <c r="X19" s="1" t="str">
        <f t="shared" si="8"/>
        <v/>
      </c>
      <c r="Y19" s="1" t="str">
        <f t="shared" si="9"/>
        <v/>
      </c>
      <c r="Z19" s="1">
        <f t="shared" si="10"/>
        <v>0</v>
      </c>
    </row>
    <row r="20" spans="1:26" ht="58.5" customHeight="1" x14ac:dyDescent="0.2">
      <c r="A20" s="231"/>
      <c r="B20" s="248"/>
      <c r="C20" s="5" t="s">
        <v>171</v>
      </c>
      <c r="D20" s="5" t="s">
        <v>174</v>
      </c>
      <c r="E20" s="10">
        <v>6</v>
      </c>
      <c r="F20" s="10">
        <v>6</v>
      </c>
      <c r="G20" s="10">
        <v>6</v>
      </c>
      <c r="H20" s="10">
        <f t="shared" si="0"/>
        <v>18</v>
      </c>
      <c r="I20" s="103">
        <f t="shared" si="1"/>
        <v>7.1999999999999995E-2</v>
      </c>
      <c r="J20" s="5"/>
      <c r="K20" s="105">
        <f t="shared" si="3"/>
        <v>2.88</v>
      </c>
      <c r="L20" s="15"/>
      <c r="M20" s="15"/>
      <c r="N20" s="15"/>
      <c r="O20" s="15"/>
      <c r="P20" s="15"/>
      <c r="Q20" s="15"/>
      <c r="R20" s="15"/>
      <c r="S20" s="76"/>
      <c r="T20" s="1" t="str">
        <f t="shared" si="4"/>
        <v/>
      </c>
      <c r="U20" s="1" t="str">
        <f t="shared" si="5"/>
        <v/>
      </c>
      <c r="V20" s="1" t="str">
        <f t="shared" si="6"/>
        <v/>
      </c>
      <c r="W20" s="1" t="str">
        <f t="shared" si="7"/>
        <v/>
      </c>
      <c r="X20" s="1" t="str">
        <f t="shared" si="8"/>
        <v/>
      </c>
      <c r="Y20" s="1" t="str">
        <f t="shared" si="9"/>
        <v/>
      </c>
      <c r="Z20" s="1">
        <f t="shared" si="10"/>
        <v>0</v>
      </c>
    </row>
    <row r="21" spans="1:26" ht="41.45" customHeight="1" x14ac:dyDescent="0.2">
      <c r="A21" s="229">
        <v>3</v>
      </c>
      <c r="B21" s="212" t="s">
        <v>180</v>
      </c>
      <c r="C21" s="5" t="s">
        <v>183</v>
      </c>
      <c r="D21" s="5" t="s">
        <v>175</v>
      </c>
      <c r="E21" s="10">
        <v>10</v>
      </c>
      <c r="F21" s="10">
        <v>10</v>
      </c>
      <c r="G21" s="10">
        <v>8</v>
      </c>
      <c r="H21" s="10">
        <f t="shared" si="0"/>
        <v>28</v>
      </c>
      <c r="I21" s="103">
        <f t="shared" si="1"/>
        <v>0.112</v>
      </c>
      <c r="J21" s="5"/>
      <c r="K21" s="105">
        <f t="shared" si="3"/>
        <v>4.4800000000000004</v>
      </c>
      <c r="L21" s="15"/>
      <c r="M21" s="15"/>
      <c r="N21" s="15"/>
      <c r="O21" s="15"/>
      <c r="P21" s="15"/>
      <c r="Q21" s="15"/>
      <c r="R21" s="15"/>
      <c r="S21" s="76"/>
    </row>
    <row r="22" spans="1:26" ht="41.45" customHeight="1" x14ac:dyDescent="0.2">
      <c r="A22" s="230"/>
      <c r="B22" s="213"/>
      <c r="C22" s="5" t="s">
        <v>184</v>
      </c>
      <c r="D22" s="5" t="s">
        <v>182</v>
      </c>
      <c r="E22" s="10">
        <v>10</v>
      </c>
      <c r="F22" s="10">
        <v>10</v>
      </c>
      <c r="G22" s="10">
        <v>10</v>
      </c>
      <c r="H22" s="10">
        <f t="shared" si="0"/>
        <v>30</v>
      </c>
      <c r="I22" s="103">
        <f t="shared" si="1"/>
        <v>0.12</v>
      </c>
      <c r="J22" s="5"/>
      <c r="K22" s="105">
        <f t="shared" si="3"/>
        <v>4.8</v>
      </c>
      <c r="L22" s="15"/>
      <c r="M22" s="15"/>
      <c r="N22" s="15"/>
      <c r="O22" s="15"/>
      <c r="P22" s="15"/>
      <c r="Q22" s="15"/>
      <c r="R22" s="15"/>
      <c r="S22" s="76"/>
    </row>
    <row r="23" spans="1:26" ht="41.45" customHeight="1" x14ac:dyDescent="0.2">
      <c r="A23" s="231"/>
      <c r="B23" s="213"/>
      <c r="C23" s="5" t="s">
        <v>181</v>
      </c>
      <c r="D23" s="5" t="s">
        <v>182</v>
      </c>
      <c r="E23" s="10">
        <v>10</v>
      </c>
      <c r="F23" s="10">
        <v>10</v>
      </c>
      <c r="G23" s="10">
        <v>10</v>
      </c>
      <c r="H23" s="10">
        <f t="shared" si="0"/>
        <v>30</v>
      </c>
      <c r="I23" s="103">
        <f t="shared" si="1"/>
        <v>0.12</v>
      </c>
      <c r="J23" s="5"/>
      <c r="K23" s="105">
        <f t="shared" si="3"/>
        <v>4.8</v>
      </c>
      <c r="L23" s="15"/>
      <c r="M23" s="15"/>
      <c r="N23" s="15"/>
      <c r="O23" s="15"/>
      <c r="P23" s="15"/>
      <c r="Q23" s="15"/>
      <c r="R23" s="15"/>
      <c r="S23" s="76"/>
    </row>
    <row r="24" spans="1:26" ht="71.25" x14ac:dyDescent="0.2">
      <c r="A24" s="75">
        <v>4</v>
      </c>
      <c r="B24" s="76" t="s">
        <v>185</v>
      </c>
      <c r="C24" s="5" t="s">
        <v>222</v>
      </c>
      <c r="D24" s="5" t="s">
        <v>172</v>
      </c>
      <c r="E24" s="10">
        <v>8</v>
      </c>
      <c r="F24" s="10">
        <v>8</v>
      </c>
      <c r="G24" s="10">
        <v>8</v>
      </c>
      <c r="H24" s="10">
        <f t="shared" si="0"/>
        <v>24</v>
      </c>
      <c r="I24" s="103">
        <f t="shared" si="1"/>
        <v>9.6000000000000002E-2</v>
      </c>
      <c r="J24" s="5"/>
      <c r="K24" s="105">
        <f t="shared" si="3"/>
        <v>3.84</v>
      </c>
      <c r="L24" s="15"/>
      <c r="M24" s="15"/>
      <c r="N24" s="15"/>
      <c r="O24" s="15"/>
      <c r="P24" s="15"/>
      <c r="Q24" s="15"/>
      <c r="R24" s="15"/>
      <c r="S24" s="76"/>
      <c r="T24" s="1" t="str">
        <f t="shared" si="4"/>
        <v/>
      </c>
      <c r="U24" s="1" t="str">
        <f t="shared" si="5"/>
        <v/>
      </c>
      <c r="V24" s="1" t="str">
        <f t="shared" si="6"/>
        <v/>
      </c>
      <c r="W24" s="1" t="str">
        <f t="shared" si="7"/>
        <v/>
      </c>
      <c r="X24" s="1" t="str">
        <f t="shared" si="8"/>
        <v/>
      </c>
      <c r="Y24" s="1" t="str">
        <f t="shared" si="9"/>
        <v/>
      </c>
      <c r="Z24" s="1">
        <f t="shared" si="10"/>
        <v>0</v>
      </c>
    </row>
    <row r="25" spans="1:26" ht="13.9" hidden="1" customHeight="1" x14ac:dyDescent="0.2">
      <c r="A25" s="128"/>
      <c r="B25" s="76"/>
      <c r="C25" s="5"/>
      <c r="D25" s="5"/>
      <c r="E25" s="10"/>
      <c r="F25" s="10"/>
      <c r="G25" s="10"/>
      <c r="H25" s="10">
        <f t="shared" si="0"/>
        <v>0</v>
      </c>
      <c r="I25" s="103">
        <f t="shared" si="1"/>
        <v>0</v>
      </c>
      <c r="J25" s="5"/>
      <c r="K25" s="105">
        <f t="shared" si="3"/>
        <v>0</v>
      </c>
      <c r="L25" s="15"/>
      <c r="M25" s="15"/>
      <c r="N25" s="15"/>
      <c r="O25" s="15"/>
      <c r="P25" s="15"/>
      <c r="Q25" s="15"/>
      <c r="R25" s="15"/>
      <c r="S25" s="76"/>
      <c r="T25" s="1" t="str">
        <f t="shared" si="4"/>
        <v/>
      </c>
      <c r="U25" s="1" t="str">
        <f t="shared" si="5"/>
        <v/>
      </c>
      <c r="V25" s="1" t="str">
        <f t="shared" si="6"/>
        <v/>
      </c>
      <c r="W25" s="1" t="str">
        <f t="shared" si="7"/>
        <v/>
      </c>
      <c r="X25" s="1" t="str">
        <f t="shared" si="8"/>
        <v/>
      </c>
      <c r="Y25" s="1" t="str">
        <f t="shared" si="9"/>
        <v/>
      </c>
      <c r="Z25" s="1">
        <f t="shared" si="10"/>
        <v>0</v>
      </c>
    </row>
    <row r="26" spans="1:26" ht="30.6" hidden="1" customHeight="1" x14ac:dyDescent="0.2">
      <c r="A26" s="229"/>
      <c r="B26" s="212"/>
      <c r="C26" s="5"/>
      <c r="D26" s="5"/>
      <c r="E26" s="10"/>
      <c r="F26" s="10"/>
      <c r="G26" s="10"/>
      <c r="H26" s="10">
        <f t="shared" si="0"/>
        <v>0</v>
      </c>
      <c r="I26" s="103">
        <f t="shared" si="1"/>
        <v>0</v>
      </c>
      <c r="J26" s="5"/>
      <c r="K26" s="105">
        <f t="shared" si="3"/>
        <v>0</v>
      </c>
      <c r="L26" s="15"/>
      <c r="M26" s="15"/>
      <c r="N26" s="15"/>
      <c r="O26" s="15"/>
      <c r="P26" s="15"/>
      <c r="Q26" s="15"/>
      <c r="R26" s="15"/>
      <c r="S26" s="76"/>
      <c r="T26" s="1" t="str">
        <f t="shared" si="4"/>
        <v/>
      </c>
      <c r="U26" s="1" t="str">
        <f t="shared" si="5"/>
        <v/>
      </c>
      <c r="V26" s="1" t="str">
        <f t="shared" si="6"/>
        <v/>
      </c>
      <c r="W26" s="1" t="str">
        <f t="shared" si="7"/>
        <v/>
      </c>
      <c r="X26" s="1" t="str">
        <f t="shared" si="8"/>
        <v/>
      </c>
      <c r="Y26" s="1" t="str">
        <f t="shared" si="9"/>
        <v/>
      </c>
      <c r="Z26" s="1">
        <f t="shared" si="10"/>
        <v>0</v>
      </c>
    </row>
    <row r="27" spans="1:26" hidden="1" x14ac:dyDescent="0.2">
      <c r="A27" s="230"/>
      <c r="B27" s="213"/>
      <c r="C27" s="5"/>
      <c r="D27" s="5"/>
      <c r="E27" s="10"/>
      <c r="F27" s="10"/>
      <c r="G27" s="10"/>
      <c r="H27" s="10">
        <f t="shared" si="0"/>
        <v>0</v>
      </c>
      <c r="I27" s="103">
        <f t="shared" si="1"/>
        <v>0</v>
      </c>
      <c r="J27" s="5"/>
      <c r="K27" s="105">
        <f t="shared" si="3"/>
        <v>0</v>
      </c>
      <c r="L27" s="15"/>
      <c r="M27" s="15"/>
      <c r="N27" s="15"/>
      <c r="O27" s="15"/>
      <c r="P27" s="15"/>
      <c r="Q27" s="15"/>
      <c r="R27" s="15"/>
      <c r="S27" s="76"/>
      <c r="T27" s="1" t="str">
        <f t="shared" si="4"/>
        <v/>
      </c>
      <c r="U27" s="1" t="str">
        <f t="shared" si="5"/>
        <v/>
      </c>
      <c r="V27" s="1" t="str">
        <f t="shared" si="6"/>
        <v/>
      </c>
      <c r="W27" s="1" t="str">
        <f t="shared" si="7"/>
        <v/>
      </c>
      <c r="X27" s="1" t="str">
        <f t="shared" si="8"/>
        <v/>
      </c>
      <c r="Y27" s="1" t="str">
        <f t="shared" si="9"/>
        <v/>
      </c>
      <c r="Z27" s="1">
        <f t="shared" si="10"/>
        <v>0</v>
      </c>
    </row>
    <row r="28" spans="1:26" hidden="1" x14ac:dyDescent="0.2">
      <c r="A28" s="230"/>
      <c r="B28" s="213"/>
      <c r="C28" s="5"/>
      <c r="D28" s="5"/>
      <c r="E28" s="10"/>
      <c r="F28" s="10"/>
      <c r="G28" s="10"/>
      <c r="H28" s="10">
        <f t="shared" si="0"/>
        <v>0</v>
      </c>
      <c r="I28" s="103">
        <f t="shared" si="1"/>
        <v>0</v>
      </c>
      <c r="J28" s="5"/>
      <c r="K28" s="105">
        <f t="shared" si="3"/>
        <v>0</v>
      </c>
      <c r="L28" s="15"/>
      <c r="M28" s="15"/>
      <c r="N28" s="15"/>
      <c r="O28" s="15"/>
      <c r="P28" s="15"/>
      <c r="Q28" s="15"/>
      <c r="R28" s="15"/>
      <c r="S28" s="76"/>
      <c r="T28" s="1" t="str">
        <f t="shared" si="4"/>
        <v/>
      </c>
      <c r="U28" s="1" t="str">
        <f t="shared" si="5"/>
        <v/>
      </c>
      <c r="V28" s="1" t="str">
        <f t="shared" si="6"/>
        <v/>
      </c>
      <c r="W28" s="1" t="str">
        <f t="shared" si="7"/>
        <v/>
      </c>
      <c r="X28" s="1" t="str">
        <f t="shared" si="8"/>
        <v/>
      </c>
      <c r="Y28" s="1" t="str">
        <f t="shared" si="9"/>
        <v/>
      </c>
      <c r="Z28" s="1">
        <f t="shared" si="10"/>
        <v>0</v>
      </c>
    </row>
    <row r="29" spans="1:26" ht="13.9" hidden="1" customHeight="1" x14ac:dyDescent="0.2">
      <c r="A29" s="230"/>
      <c r="B29" s="213"/>
      <c r="C29" s="5"/>
      <c r="D29" s="5"/>
      <c r="E29" s="10"/>
      <c r="F29" s="10"/>
      <c r="G29" s="10"/>
      <c r="H29" s="10">
        <f t="shared" si="0"/>
        <v>0</v>
      </c>
      <c r="I29" s="103">
        <f t="shared" si="1"/>
        <v>0</v>
      </c>
      <c r="J29" s="5"/>
      <c r="K29" s="105">
        <f t="shared" si="3"/>
        <v>0</v>
      </c>
      <c r="L29" s="15"/>
      <c r="M29" s="15"/>
      <c r="N29" s="15"/>
      <c r="O29" s="15"/>
      <c r="P29" s="15"/>
      <c r="Q29" s="15"/>
      <c r="R29" s="15"/>
      <c r="S29" s="76"/>
      <c r="T29" s="1" t="str">
        <f t="shared" si="4"/>
        <v/>
      </c>
      <c r="U29" s="1" t="str">
        <f t="shared" si="5"/>
        <v/>
      </c>
      <c r="V29" s="1" t="str">
        <f t="shared" si="6"/>
        <v/>
      </c>
      <c r="W29" s="1" t="str">
        <f t="shared" si="7"/>
        <v/>
      </c>
      <c r="X29" s="1" t="str">
        <f t="shared" si="8"/>
        <v/>
      </c>
      <c r="Y29" s="1" t="str">
        <f t="shared" si="9"/>
        <v/>
      </c>
      <c r="Z29" s="1">
        <f t="shared" si="10"/>
        <v>0</v>
      </c>
    </row>
    <row r="30" spans="1:26" ht="13.9" hidden="1" customHeight="1" x14ac:dyDescent="0.2">
      <c r="A30" s="230"/>
      <c r="B30" s="213"/>
      <c r="C30" s="5"/>
      <c r="D30" s="5"/>
      <c r="E30" s="10"/>
      <c r="F30" s="10"/>
      <c r="G30" s="10"/>
      <c r="H30" s="10">
        <f t="shared" si="0"/>
        <v>0</v>
      </c>
      <c r="I30" s="103">
        <f t="shared" si="1"/>
        <v>0</v>
      </c>
      <c r="J30" s="5"/>
      <c r="K30" s="105">
        <f t="shared" si="3"/>
        <v>0</v>
      </c>
      <c r="L30" s="15"/>
      <c r="M30" s="15"/>
      <c r="N30" s="15"/>
      <c r="O30" s="15"/>
      <c r="P30" s="15"/>
      <c r="Q30" s="15"/>
      <c r="R30" s="15"/>
      <c r="S30" s="76"/>
      <c r="T30" s="1" t="str">
        <f t="shared" si="4"/>
        <v/>
      </c>
      <c r="U30" s="1" t="str">
        <f t="shared" si="5"/>
        <v/>
      </c>
      <c r="V30" s="1" t="str">
        <f t="shared" si="6"/>
        <v/>
      </c>
      <c r="W30" s="1" t="str">
        <f t="shared" si="7"/>
        <v/>
      </c>
      <c r="X30" s="1" t="str">
        <f t="shared" si="8"/>
        <v/>
      </c>
      <c r="Y30" s="1" t="str">
        <f t="shared" si="9"/>
        <v/>
      </c>
      <c r="Z30" s="1">
        <f t="shared" si="10"/>
        <v>0</v>
      </c>
    </row>
    <row r="31" spans="1:26" ht="13.9" hidden="1" customHeight="1" x14ac:dyDescent="0.2">
      <c r="A31" s="230"/>
      <c r="B31" s="213"/>
      <c r="C31" s="5"/>
      <c r="D31" s="5"/>
      <c r="E31" s="10"/>
      <c r="F31" s="10"/>
      <c r="G31" s="10"/>
      <c r="H31" s="10">
        <f t="shared" si="0"/>
        <v>0</v>
      </c>
      <c r="I31" s="103">
        <f t="shared" si="1"/>
        <v>0</v>
      </c>
      <c r="J31" s="5"/>
      <c r="K31" s="105">
        <f t="shared" si="3"/>
        <v>0</v>
      </c>
      <c r="L31" s="15"/>
      <c r="M31" s="15"/>
      <c r="N31" s="15"/>
      <c r="O31" s="15"/>
      <c r="P31" s="15"/>
      <c r="Q31" s="15"/>
      <c r="R31" s="15"/>
      <c r="S31" s="76"/>
      <c r="T31" s="1" t="str">
        <f t="shared" si="4"/>
        <v/>
      </c>
      <c r="U31" s="1" t="str">
        <f t="shared" si="5"/>
        <v/>
      </c>
      <c r="V31" s="1" t="str">
        <f t="shared" si="6"/>
        <v/>
      </c>
      <c r="W31" s="1" t="str">
        <f t="shared" si="7"/>
        <v/>
      </c>
      <c r="X31" s="1" t="str">
        <f t="shared" si="8"/>
        <v/>
      </c>
      <c r="Y31" s="1" t="str">
        <f t="shared" si="9"/>
        <v/>
      </c>
      <c r="Z31" s="1">
        <f t="shared" si="10"/>
        <v>0</v>
      </c>
    </row>
    <row r="32" spans="1:26" ht="13.9" hidden="1" customHeight="1" x14ac:dyDescent="0.2">
      <c r="A32" s="230"/>
      <c r="B32" s="213"/>
      <c r="C32" s="5"/>
      <c r="D32" s="5"/>
      <c r="E32" s="10"/>
      <c r="F32" s="10"/>
      <c r="G32" s="10"/>
      <c r="H32" s="10">
        <f t="shared" si="0"/>
        <v>0</v>
      </c>
      <c r="I32" s="103">
        <f t="shared" si="1"/>
        <v>0</v>
      </c>
      <c r="J32" s="5"/>
      <c r="K32" s="105">
        <f t="shared" si="3"/>
        <v>0</v>
      </c>
      <c r="L32" s="15"/>
      <c r="M32" s="15"/>
      <c r="N32" s="15"/>
      <c r="O32" s="15"/>
      <c r="P32" s="15"/>
      <c r="Q32" s="15"/>
      <c r="R32" s="15"/>
      <c r="S32" s="76"/>
      <c r="T32" s="1" t="str">
        <f t="shared" si="4"/>
        <v/>
      </c>
      <c r="U32" s="1" t="str">
        <f t="shared" si="5"/>
        <v/>
      </c>
      <c r="V32" s="1" t="str">
        <f t="shared" si="6"/>
        <v/>
      </c>
      <c r="W32" s="1" t="str">
        <f t="shared" si="7"/>
        <v/>
      </c>
      <c r="X32" s="1" t="str">
        <f t="shared" si="8"/>
        <v/>
      </c>
      <c r="Y32" s="1" t="str">
        <f t="shared" si="9"/>
        <v/>
      </c>
      <c r="Z32" s="1">
        <f t="shared" si="10"/>
        <v>0</v>
      </c>
    </row>
    <row r="33" spans="1:26" ht="13.9" hidden="1" customHeight="1" x14ac:dyDescent="0.2">
      <c r="A33" s="231"/>
      <c r="B33" s="248"/>
      <c r="C33" s="5"/>
      <c r="D33" s="5"/>
      <c r="E33" s="10"/>
      <c r="F33" s="10"/>
      <c r="G33" s="10"/>
      <c r="H33" s="10">
        <f t="shared" si="0"/>
        <v>0</v>
      </c>
      <c r="I33" s="103">
        <f t="shared" si="1"/>
        <v>0</v>
      </c>
      <c r="J33" s="5"/>
      <c r="K33" s="105">
        <f t="shared" si="3"/>
        <v>0</v>
      </c>
      <c r="L33" s="15"/>
      <c r="M33" s="15"/>
      <c r="N33" s="15"/>
      <c r="O33" s="15"/>
      <c r="P33" s="15"/>
      <c r="Q33" s="15"/>
      <c r="R33" s="15"/>
      <c r="S33" s="76"/>
      <c r="T33" s="1" t="str">
        <f t="shared" si="4"/>
        <v/>
      </c>
      <c r="U33" s="1" t="str">
        <f t="shared" si="5"/>
        <v/>
      </c>
      <c r="V33" s="1" t="str">
        <f t="shared" si="6"/>
        <v/>
      </c>
      <c r="W33" s="1" t="str">
        <f t="shared" si="7"/>
        <v/>
      </c>
      <c r="X33" s="1" t="str">
        <f t="shared" si="8"/>
        <v/>
      </c>
      <c r="Y33" s="1" t="str">
        <f t="shared" si="9"/>
        <v/>
      </c>
      <c r="Z33" s="1">
        <f t="shared" si="10"/>
        <v>0</v>
      </c>
    </row>
    <row r="34" spans="1:26" hidden="1" x14ac:dyDescent="0.2">
      <c r="A34" s="75"/>
      <c r="B34" s="5"/>
      <c r="C34" s="5"/>
      <c r="D34" s="5"/>
      <c r="E34" s="10"/>
      <c r="F34" s="10"/>
      <c r="G34" s="10"/>
      <c r="H34" s="10">
        <f t="shared" si="0"/>
        <v>0</v>
      </c>
      <c r="I34" s="103">
        <f t="shared" si="1"/>
        <v>0</v>
      </c>
      <c r="J34" s="5"/>
      <c r="K34" s="105">
        <f t="shared" si="3"/>
        <v>0</v>
      </c>
      <c r="L34" s="15"/>
      <c r="M34" s="15"/>
      <c r="N34" s="15"/>
      <c r="O34" s="15"/>
      <c r="P34" s="15"/>
      <c r="Q34" s="15"/>
      <c r="R34" s="15"/>
      <c r="S34" s="76"/>
      <c r="T34" s="1" t="str">
        <f t="shared" si="4"/>
        <v/>
      </c>
      <c r="U34" s="1" t="str">
        <f t="shared" si="5"/>
        <v/>
      </c>
      <c r="V34" s="1" t="str">
        <f t="shared" si="6"/>
        <v/>
      </c>
      <c r="W34" s="1" t="str">
        <f t="shared" si="7"/>
        <v/>
      </c>
      <c r="X34" s="1" t="str">
        <f t="shared" si="8"/>
        <v/>
      </c>
      <c r="Y34" s="1" t="str">
        <f t="shared" si="9"/>
        <v/>
      </c>
      <c r="Z34" s="1">
        <f t="shared" si="10"/>
        <v>0</v>
      </c>
    </row>
    <row r="35" spans="1:26" hidden="1" x14ac:dyDescent="0.2">
      <c r="A35" s="75"/>
      <c r="B35" s="5"/>
      <c r="C35" s="5"/>
      <c r="D35" s="5"/>
      <c r="E35" s="10"/>
      <c r="F35" s="10"/>
      <c r="G35" s="10"/>
      <c r="H35" s="10">
        <f t="shared" si="0"/>
        <v>0</v>
      </c>
      <c r="I35" s="103">
        <f t="shared" si="1"/>
        <v>0</v>
      </c>
      <c r="J35" s="5"/>
      <c r="K35" s="105">
        <f t="shared" si="3"/>
        <v>0</v>
      </c>
      <c r="L35" s="15"/>
      <c r="M35" s="15"/>
      <c r="N35" s="15"/>
      <c r="O35" s="15"/>
      <c r="P35" s="15"/>
      <c r="Q35" s="15"/>
      <c r="R35" s="15"/>
      <c r="S35" s="76"/>
      <c r="T35" s="1" t="str">
        <f t="shared" si="4"/>
        <v/>
      </c>
      <c r="U35" s="1" t="str">
        <f t="shared" si="5"/>
        <v/>
      </c>
      <c r="V35" s="1" t="str">
        <f t="shared" si="6"/>
        <v/>
      </c>
      <c r="W35" s="1" t="str">
        <f t="shared" si="7"/>
        <v/>
      </c>
      <c r="X35" s="1" t="str">
        <f t="shared" si="8"/>
        <v/>
      </c>
      <c r="Y35" s="1" t="str">
        <f t="shared" si="9"/>
        <v/>
      </c>
      <c r="Z35" s="1">
        <f t="shared" si="10"/>
        <v>0</v>
      </c>
    </row>
    <row r="36" spans="1:26" hidden="1" x14ac:dyDescent="0.2">
      <c r="A36" s="75"/>
      <c r="B36" s="5"/>
      <c r="C36" s="5"/>
      <c r="D36" s="5"/>
      <c r="E36" s="10"/>
      <c r="F36" s="10"/>
      <c r="G36" s="10"/>
      <c r="H36" s="10">
        <f t="shared" si="0"/>
        <v>0</v>
      </c>
      <c r="I36" s="103">
        <f t="shared" si="1"/>
        <v>0</v>
      </c>
      <c r="J36" s="5"/>
      <c r="K36" s="105">
        <f t="shared" si="3"/>
        <v>0</v>
      </c>
      <c r="L36" s="15"/>
      <c r="M36" s="15"/>
      <c r="N36" s="15"/>
      <c r="O36" s="15"/>
      <c r="P36" s="15"/>
      <c r="Q36" s="15"/>
      <c r="R36" s="15"/>
      <c r="S36" s="76"/>
      <c r="T36" s="1" t="str">
        <f t="shared" si="4"/>
        <v/>
      </c>
      <c r="U36" s="1" t="str">
        <f t="shared" si="5"/>
        <v/>
      </c>
      <c r="V36" s="1" t="str">
        <f t="shared" si="6"/>
        <v/>
      </c>
      <c r="W36" s="1" t="str">
        <f t="shared" si="7"/>
        <v/>
      </c>
      <c r="X36" s="1" t="str">
        <f t="shared" si="8"/>
        <v/>
      </c>
      <c r="Y36" s="1" t="str">
        <f t="shared" si="9"/>
        <v/>
      </c>
      <c r="Z36" s="1">
        <f t="shared" si="10"/>
        <v>0</v>
      </c>
    </row>
    <row r="37" spans="1:26" hidden="1" x14ac:dyDescent="0.2">
      <c r="A37" s="75"/>
      <c r="B37" s="5"/>
      <c r="C37" s="5"/>
      <c r="D37" s="5"/>
      <c r="E37" s="10"/>
      <c r="F37" s="10"/>
      <c r="G37" s="10"/>
      <c r="H37" s="10">
        <f t="shared" si="0"/>
        <v>0</v>
      </c>
      <c r="I37" s="103">
        <f t="shared" si="1"/>
        <v>0</v>
      </c>
      <c r="J37" s="5"/>
      <c r="K37" s="105">
        <f t="shared" si="3"/>
        <v>0</v>
      </c>
      <c r="L37" s="15"/>
      <c r="M37" s="15"/>
      <c r="N37" s="15"/>
      <c r="O37" s="15"/>
      <c r="P37" s="15"/>
      <c r="Q37" s="15"/>
      <c r="R37" s="15"/>
      <c r="S37" s="76"/>
      <c r="T37" s="1" t="str">
        <f t="shared" si="4"/>
        <v/>
      </c>
      <c r="U37" s="1" t="str">
        <f t="shared" si="5"/>
        <v/>
      </c>
      <c r="V37" s="1" t="str">
        <f t="shared" si="6"/>
        <v/>
      </c>
      <c r="W37" s="1" t="str">
        <f t="shared" si="7"/>
        <v/>
      </c>
      <c r="X37" s="1" t="str">
        <f t="shared" si="8"/>
        <v/>
      </c>
      <c r="Y37" s="1" t="str">
        <f t="shared" si="9"/>
        <v/>
      </c>
      <c r="Z37" s="1">
        <f t="shared" si="10"/>
        <v>0</v>
      </c>
    </row>
    <row r="38" spans="1:26" hidden="1" x14ac:dyDescent="0.2">
      <c r="A38" s="75"/>
      <c r="B38" s="5"/>
      <c r="C38" s="5"/>
      <c r="D38" s="5"/>
      <c r="E38" s="10"/>
      <c r="F38" s="10"/>
      <c r="G38" s="10"/>
      <c r="H38" s="10">
        <f t="shared" si="0"/>
        <v>0</v>
      </c>
      <c r="I38" s="103">
        <f t="shared" si="1"/>
        <v>0</v>
      </c>
      <c r="J38" s="5"/>
      <c r="K38" s="105">
        <f t="shared" si="3"/>
        <v>0</v>
      </c>
      <c r="L38" s="15"/>
      <c r="M38" s="15"/>
      <c r="N38" s="15"/>
      <c r="O38" s="15"/>
      <c r="P38" s="15"/>
      <c r="Q38" s="15"/>
      <c r="R38" s="15"/>
      <c r="S38" s="76"/>
      <c r="T38" s="1" t="str">
        <f t="shared" si="4"/>
        <v/>
      </c>
      <c r="U38" s="1" t="str">
        <f t="shared" si="5"/>
        <v/>
      </c>
      <c r="V38" s="1" t="str">
        <f t="shared" si="6"/>
        <v/>
      </c>
      <c r="W38" s="1" t="str">
        <f t="shared" si="7"/>
        <v/>
      </c>
      <c r="X38" s="1" t="str">
        <f t="shared" si="8"/>
        <v/>
      </c>
      <c r="Y38" s="1" t="str">
        <f t="shared" si="9"/>
        <v/>
      </c>
      <c r="Z38" s="1">
        <f t="shared" si="10"/>
        <v>0</v>
      </c>
    </row>
    <row r="39" spans="1:26" hidden="1" x14ac:dyDescent="0.2">
      <c r="A39" s="75"/>
      <c r="B39" s="5"/>
      <c r="C39" s="5"/>
      <c r="D39" s="5"/>
      <c r="E39" s="10"/>
      <c r="F39" s="10"/>
      <c r="G39" s="10"/>
      <c r="H39" s="10">
        <f t="shared" si="0"/>
        <v>0</v>
      </c>
      <c r="I39" s="103">
        <f t="shared" si="1"/>
        <v>0</v>
      </c>
      <c r="J39" s="5"/>
      <c r="K39" s="105">
        <f t="shared" si="3"/>
        <v>0</v>
      </c>
      <c r="L39" s="15"/>
      <c r="M39" s="15"/>
      <c r="N39" s="15"/>
      <c r="O39" s="15"/>
      <c r="P39" s="15"/>
      <c r="Q39" s="15"/>
      <c r="R39" s="15"/>
      <c r="S39" s="76"/>
      <c r="T39" s="1" t="str">
        <f t="shared" si="4"/>
        <v/>
      </c>
      <c r="U39" s="1" t="str">
        <f t="shared" si="5"/>
        <v/>
      </c>
      <c r="V39" s="1" t="str">
        <f t="shared" si="6"/>
        <v/>
      </c>
      <c r="W39" s="1" t="str">
        <f t="shared" si="7"/>
        <v/>
      </c>
      <c r="X39" s="1" t="str">
        <f t="shared" si="8"/>
        <v/>
      </c>
      <c r="Y39" s="1" t="str">
        <f t="shared" si="9"/>
        <v/>
      </c>
      <c r="Z39" s="1">
        <f t="shared" si="10"/>
        <v>0</v>
      </c>
    </row>
    <row r="40" spans="1:26" ht="15" hidden="1" x14ac:dyDescent="0.2">
      <c r="A40" s="75"/>
      <c r="B40" s="5"/>
      <c r="C40" s="5"/>
      <c r="D40" s="5"/>
      <c r="E40" s="10"/>
      <c r="F40" s="10"/>
      <c r="G40" s="10"/>
      <c r="H40" s="37">
        <f t="shared" si="0"/>
        <v>0</v>
      </c>
      <c r="I40" s="54">
        <f t="shared" si="1"/>
        <v>0</v>
      </c>
      <c r="J40" s="5"/>
      <c r="K40" s="87">
        <f t="shared" si="3"/>
        <v>0</v>
      </c>
      <c r="L40" s="15"/>
      <c r="M40" s="15"/>
      <c r="N40" s="15"/>
      <c r="O40" s="15"/>
      <c r="P40" s="15"/>
      <c r="Q40" s="15"/>
      <c r="R40" s="15"/>
      <c r="S40" s="76"/>
      <c r="T40" s="1" t="str">
        <f t="shared" si="4"/>
        <v/>
      </c>
      <c r="U40" s="1" t="str">
        <f t="shared" si="5"/>
        <v/>
      </c>
      <c r="V40" s="1" t="str">
        <f t="shared" si="6"/>
        <v/>
      </c>
      <c r="W40" s="1" t="str">
        <f t="shared" si="7"/>
        <v/>
      </c>
      <c r="X40" s="1" t="str">
        <f t="shared" si="8"/>
        <v/>
      </c>
      <c r="Y40" s="1" t="str">
        <f t="shared" si="9"/>
        <v/>
      </c>
      <c r="Z40" s="1">
        <f t="shared" si="10"/>
        <v>0</v>
      </c>
    </row>
    <row r="41" spans="1:26" ht="25.9" customHeight="1" x14ac:dyDescent="0.2">
      <c r="A41" s="183"/>
      <c r="B41" s="183"/>
      <c r="C41" s="183"/>
      <c r="D41" s="203"/>
      <c r="E41" s="203"/>
      <c r="F41" s="203"/>
      <c r="G41" s="203"/>
      <c r="H41" s="75">
        <f>SUM(H11:H40)</f>
        <v>250</v>
      </c>
      <c r="I41" s="73">
        <f>SUM(I11:I40)</f>
        <v>0.99999999999999989</v>
      </c>
      <c r="J41" s="101" t="s">
        <v>145</v>
      </c>
      <c r="K41" s="15">
        <f>SUM(K11:K40)</f>
        <v>40</v>
      </c>
      <c r="L41" s="245" t="str">
        <f>IF(K41=A8,"pesatura corretta","pesatura non corretta")</f>
        <v>pesatura corretta</v>
      </c>
      <c r="M41" s="245"/>
      <c r="N41" s="245"/>
      <c r="O41" s="245"/>
      <c r="P41" s="245"/>
      <c r="Q41" s="245"/>
      <c r="R41" s="245"/>
      <c r="S41" s="245"/>
    </row>
    <row r="42" spans="1:26" s="4" customFormat="1" ht="49.15" hidden="1" customHeight="1" x14ac:dyDescent="0.35">
      <c r="A42" s="241" t="s">
        <v>143</v>
      </c>
      <c r="B42" s="242"/>
      <c r="C42" s="242"/>
      <c r="D42" s="242"/>
      <c r="E42" s="242"/>
      <c r="F42" s="242"/>
      <c r="G42" s="242"/>
      <c r="H42" s="242"/>
      <c r="I42" s="242"/>
      <c r="J42" s="243"/>
      <c r="K42" s="232">
        <f>Z42/100*A8</f>
        <v>0</v>
      </c>
      <c r="L42" s="232"/>
      <c r="M42" s="232"/>
      <c r="N42" s="232"/>
      <c r="O42" s="232"/>
      <c r="P42" s="232"/>
      <c r="Q42" s="232"/>
      <c r="R42" s="232"/>
      <c r="S42" s="106"/>
      <c r="T42" s="4" t="str">
        <f t="shared" ref="T42" si="11">IF(M42="x",20,"")</f>
        <v/>
      </c>
      <c r="U42" s="4" t="str">
        <f t="shared" ref="U42" si="12">IF(N42="x",40,"")</f>
        <v/>
      </c>
      <c r="V42" s="4" t="str">
        <f t="shared" ref="V42" si="13">IF(O42="x",60,"")</f>
        <v/>
      </c>
      <c r="W42" s="4" t="str">
        <f t="shared" ref="W42" si="14">IF(P42="x",75,"")</f>
        <v/>
      </c>
      <c r="X42" s="4" t="str">
        <f t="shared" ref="X42" si="15">IF(Q42="x",85,"")</f>
        <v/>
      </c>
      <c r="Y42" s="4" t="str">
        <f t="shared" ref="Y42" si="16">IF(R42="x",100,"")</f>
        <v/>
      </c>
      <c r="Z42" s="4">
        <f>SUM(Z11:Z40)</f>
        <v>0</v>
      </c>
    </row>
    <row r="43" spans="1:26" ht="18" customHeight="1" x14ac:dyDescent="0.2">
      <c r="A43" s="199"/>
      <c r="B43" s="199"/>
      <c r="C43" s="199"/>
      <c r="D43" s="199"/>
      <c r="E43" s="199"/>
      <c r="F43" s="199"/>
      <c r="G43" s="199"/>
      <c r="H43" s="199"/>
      <c r="I43" s="199"/>
      <c r="J43" s="199"/>
      <c r="K43" s="199"/>
      <c r="L43" s="199"/>
      <c r="M43" s="199"/>
      <c r="N43" s="199"/>
      <c r="O43" s="199"/>
      <c r="P43" s="199"/>
      <c r="Q43" s="199"/>
      <c r="R43" s="199"/>
      <c r="S43" s="199"/>
    </row>
    <row r="44" spans="1:26" ht="52.9" customHeight="1" x14ac:dyDescent="0.2">
      <c r="A44" s="246" t="s">
        <v>10</v>
      </c>
      <c r="B44" s="246"/>
      <c r="C44" s="246"/>
      <c r="D44" s="246"/>
      <c r="E44" s="246"/>
      <c r="F44" s="246"/>
      <c r="G44" s="246"/>
      <c r="H44" s="246"/>
      <c r="I44" s="246"/>
      <c r="J44" s="246"/>
      <c r="K44" s="246"/>
      <c r="L44" s="246"/>
      <c r="M44" s="246"/>
      <c r="N44" s="246"/>
      <c r="O44" s="246"/>
      <c r="P44" s="246"/>
      <c r="Q44" s="246"/>
      <c r="R44" s="246"/>
      <c r="S44" s="246"/>
    </row>
    <row r="45" spans="1:26" ht="34.15" customHeight="1" x14ac:dyDescent="0.2">
      <c r="A45" s="252" t="s">
        <v>132</v>
      </c>
      <c r="B45" s="252"/>
      <c r="C45" s="252"/>
      <c r="D45" s="252"/>
      <c r="E45" s="252"/>
      <c r="F45" s="252"/>
      <c r="G45" s="252"/>
      <c r="H45" s="252"/>
      <c r="I45" s="252"/>
      <c r="J45" s="252"/>
      <c r="K45" s="252"/>
      <c r="L45" s="233" t="s">
        <v>131</v>
      </c>
      <c r="M45" s="234"/>
      <c r="N45" s="234"/>
      <c r="O45" s="234"/>
      <c r="P45" s="234"/>
      <c r="Q45" s="234"/>
      <c r="R45" s="235"/>
      <c r="S45" s="256" t="s">
        <v>7</v>
      </c>
    </row>
    <row r="46" spans="1:26" ht="43.15" customHeight="1" x14ac:dyDescent="0.2">
      <c r="A46" s="155">
        <v>30</v>
      </c>
      <c r="B46" s="155"/>
      <c r="C46" s="155"/>
      <c r="D46" s="155"/>
      <c r="E46" s="155"/>
      <c r="F46" s="155"/>
      <c r="G46" s="155"/>
      <c r="H46" s="155"/>
      <c r="I46" s="155"/>
      <c r="J46" s="155"/>
      <c r="K46" s="155"/>
      <c r="L46" s="236"/>
      <c r="M46" s="237"/>
      <c r="N46" s="237"/>
      <c r="O46" s="237"/>
      <c r="P46" s="237"/>
      <c r="Q46" s="237"/>
      <c r="R46" s="238"/>
      <c r="S46" s="257"/>
    </row>
    <row r="47" spans="1:26" ht="60.6" customHeight="1" x14ac:dyDescent="0.2">
      <c r="A47" s="264" t="s">
        <v>121</v>
      </c>
      <c r="B47" s="13" t="s">
        <v>161</v>
      </c>
      <c r="C47" s="13" t="s">
        <v>122</v>
      </c>
      <c r="D47" s="13" t="s">
        <v>123</v>
      </c>
      <c r="E47" s="266" t="s">
        <v>149</v>
      </c>
      <c r="F47" s="267"/>
      <c r="G47" s="268"/>
      <c r="H47" s="151" t="s">
        <v>124</v>
      </c>
      <c r="I47" s="151" t="s">
        <v>125</v>
      </c>
      <c r="J47" s="151" t="s">
        <v>126</v>
      </c>
      <c r="K47" s="151" t="s">
        <v>127</v>
      </c>
      <c r="L47" s="98" t="s">
        <v>159</v>
      </c>
      <c r="M47" s="98" t="s">
        <v>158</v>
      </c>
      <c r="N47" s="98" t="s">
        <v>157</v>
      </c>
      <c r="O47" s="98" t="s">
        <v>153</v>
      </c>
      <c r="P47" s="98" t="s">
        <v>154</v>
      </c>
      <c r="Q47" s="98" t="s">
        <v>155</v>
      </c>
      <c r="R47" s="98" t="s">
        <v>156</v>
      </c>
      <c r="S47" s="257"/>
    </row>
    <row r="48" spans="1:26" ht="74.45" customHeight="1" x14ac:dyDescent="0.2">
      <c r="A48" s="265"/>
      <c r="B48" s="13" t="s">
        <v>162</v>
      </c>
      <c r="C48" s="13" t="s">
        <v>128</v>
      </c>
      <c r="D48" s="80" t="s">
        <v>129</v>
      </c>
      <c r="E48" s="83" t="s">
        <v>97</v>
      </c>
      <c r="F48" s="83" t="s">
        <v>98</v>
      </c>
      <c r="G48" s="83" t="s">
        <v>99</v>
      </c>
      <c r="H48" s="151"/>
      <c r="I48" s="151"/>
      <c r="J48" s="151"/>
      <c r="K48" s="151"/>
      <c r="L48" s="151" t="s">
        <v>130</v>
      </c>
      <c r="M48" s="151"/>
      <c r="N48" s="151"/>
      <c r="O48" s="151"/>
      <c r="P48" s="151"/>
      <c r="Q48" s="151"/>
      <c r="R48" s="151"/>
      <c r="S48" s="258"/>
    </row>
    <row r="49" spans="1:26" ht="61.9" customHeight="1" x14ac:dyDescent="0.2">
      <c r="A49" s="74">
        <v>1</v>
      </c>
      <c r="B49" s="140" t="s">
        <v>233</v>
      </c>
      <c r="C49" s="140" t="s">
        <v>243</v>
      </c>
      <c r="D49" s="140" t="s">
        <v>253</v>
      </c>
      <c r="E49" s="10">
        <v>10</v>
      </c>
      <c r="F49" s="10">
        <v>8</v>
      </c>
      <c r="G49" s="10">
        <v>9</v>
      </c>
      <c r="H49" s="5">
        <f>SUM(E49:G49)</f>
        <v>27</v>
      </c>
      <c r="I49" s="102">
        <f t="shared" ref="I49" si="17">H49/$H$83</f>
        <v>0.11297071129707113</v>
      </c>
      <c r="J49" s="5"/>
      <c r="K49" s="88">
        <f>$I49*$A$46</f>
        <v>3.3891213389121342</v>
      </c>
      <c r="L49" s="15"/>
      <c r="M49" s="15"/>
      <c r="N49" s="15"/>
      <c r="O49" s="15"/>
      <c r="P49" s="15"/>
      <c r="Q49" s="15"/>
      <c r="R49" s="15"/>
      <c r="S49" s="20"/>
      <c r="T49" s="1" t="str">
        <f t="shared" ref="T49" si="18">IF(M49="x",20,"")</f>
        <v/>
      </c>
      <c r="U49" s="1" t="str">
        <f t="shared" ref="U49" si="19">IF(N49="x",40,"")</f>
        <v/>
      </c>
      <c r="V49" s="1" t="str">
        <f t="shared" ref="V49" si="20">IF(O49="x",60,"")</f>
        <v/>
      </c>
      <c r="W49" s="1" t="str">
        <f t="shared" ref="W49" si="21">IF(P49="x",80,"")</f>
        <v/>
      </c>
      <c r="X49" s="1" t="str">
        <f>IF(Q49="x",90,"")</f>
        <v/>
      </c>
      <c r="Y49" s="1" t="str">
        <f>IF(R49="x",100,"")</f>
        <v/>
      </c>
      <c r="Z49" s="1">
        <f>SUM(T49:Y49)/$A$46*K49</f>
        <v>0</v>
      </c>
    </row>
    <row r="50" spans="1:26" ht="61.9" customHeight="1" x14ac:dyDescent="0.2">
      <c r="A50" s="74">
        <v>2</v>
      </c>
      <c r="B50" s="140" t="s">
        <v>234</v>
      </c>
      <c r="C50" s="140" t="s">
        <v>244</v>
      </c>
      <c r="D50" s="140" t="s">
        <v>254</v>
      </c>
      <c r="E50" s="10">
        <v>10</v>
      </c>
      <c r="F50" s="10">
        <v>10</v>
      </c>
      <c r="G50" s="10">
        <v>10</v>
      </c>
      <c r="H50" s="5">
        <f t="shared" ref="H50:H82" si="22">SUM(E50:G50)</f>
        <v>30</v>
      </c>
      <c r="I50" s="102">
        <f>H50/$H$83</f>
        <v>0.12552301255230125</v>
      </c>
      <c r="J50" s="5"/>
      <c r="K50" s="88">
        <f t="shared" ref="K50:K82" si="23">$I50*$A$46</f>
        <v>3.7656903765690375</v>
      </c>
      <c r="L50" s="15"/>
      <c r="M50" s="15"/>
      <c r="N50" s="15"/>
      <c r="O50" s="15"/>
      <c r="P50" s="15"/>
      <c r="Q50" s="15"/>
      <c r="R50" s="15"/>
      <c r="S50" s="20"/>
      <c r="T50" s="1" t="str">
        <f t="shared" ref="T50:T82" si="24">IF(M50="x",20,"")</f>
        <v/>
      </c>
      <c r="U50" s="1" t="str">
        <f t="shared" ref="U50:U82" si="25">IF(N50="x",40,"")</f>
        <v/>
      </c>
      <c r="V50" s="1" t="str">
        <f t="shared" ref="V50:V82" si="26">IF(O50="x",60,"")</f>
        <v/>
      </c>
      <c r="W50" s="1" t="str">
        <f t="shared" ref="W50:W82" si="27">IF(P50="x",80,"")</f>
        <v/>
      </c>
      <c r="X50" s="1" t="str">
        <f t="shared" ref="X50:X82" si="28">IF(Q50="x",90,"")</f>
        <v/>
      </c>
      <c r="Y50" s="1" t="str">
        <f t="shared" ref="Y50:Y82" si="29">IF(R50="x",100,"")</f>
        <v/>
      </c>
      <c r="Z50" s="1">
        <f t="shared" ref="Z50:Z82" si="30">SUM(T50:Y50)/$A$46*K50</f>
        <v>0</v>
      </c>
    </row>
    <row r="51" spans="1:26" ht="61.9" customHeight="1" x14ac:dyDescent="0.2">
      <c r="A51" s="74">
        <v>3</v>
      </c>
      <c r="B51" s="140" t="s">
        <v>235</v>
      </c>
      <c r="C51" s="141" t="s">
        <v>245</v>
      </c>
      <c r="D51" s="140" t="s">
        <v>255</v>
      </c>
      <c r="E51" s="10">
        <v>8</v>
      </c>
      <c r="F51" s="10">
        <v>6</v>
      </c>
      <c r="G51" s="10">
        <v>6</v>
      </c>
      <c r="H51" s="5">
        <f t="shared" si="22"/>
        <v>20</v>
      </c>
      <c r="I51" s="102">
        <f t="shared" ref="I51:I58" si="31">H51/$H$83</f>
        <v>8.3682008368200833E-2</v>
      </c>
      <c r="J51" s="5"/>
      <c r="K51" s="88">
        <f t="shared" si="23"/>
        <v>2.510460251046025</v>
      </c>
      <c r="L51" s="15"/>
      <c r="M51" s="15"/>
      <c r="N51" s="15"/>
      <c r="O51" s="15"/>
      <c r="P51" s="15"/>
      <c r="Q51" s="15"/>
      <c r="R51" s="15"/>
      <c r="S51" s="20"/>
    </row>
    <row r="52" spans="1:26" ht="61.9" customHeight="1" x14ac:dyDescent="0.2">
      <c r="A52" s="74">
        <v>4</v>
      </c>
      <c r="B52" s="140" t="s">
        <v>236</v>
      </c>
      <c r="C52" s="140" t="s">
        <v>246</v>
      </c>
      <c r="D52" s="140" t="s">
        <v>256</v>
      </c>
      <c r="E52" s="10">
        <v>8</v>
      </c>
      <c r="F52" s="10">
        <v>8</v>
      </c>
      <c r="G52" s="10">
        <v>8</v>
      </c>
      <c r="H52" s="5">
        <f t="shared" si="22"/>
        <v>24</v>
      </c>
      <c r="I52" s="102">
        <f t="shared" si="31"/>
        <v>0.100418410041841</v>
      </c>
      <c r="J52" s="5"/>
      <c r="K52" s="88">
        <f t="shared" si="23"/>
        <v>3.01255230125523</v>
      </c>
      <c r="L52" s="15"/>
      <c r="M52" s="15"/>
      <c r="N52" s="15"/>
      <c r="O52" s="15"/>
      <c r="P52" s="15"/>
      <c r="Q52" s="15"/>
      <c r="R52" s="15"/>
      <c r="S52" s="20"/>
    </row>
    <row r="53" spans="1:26" ht="61.9" customHeight="1" x14ac:dyDescent="0.2">
      <c r="A53" s="74">
        <v>5</v>
      </c>
      <c r="B53" s="141" t="s">
        <v>237</v>
      </c>
      <c r="C53" s="140" t="s">
        <v>247</v>
      </c>
      <c r="D53" s="140" t="s">
        <v>256</v>
      </c>
      <c r="E53" s="10">
        <v>6</v>
      </c>
      <c r="F53" s="10">
        <v>6</v>
      </c>
      <c r="G53" s="10">
        <v>6</v>
      </c>
      <c r="H53" s="5">
        <f t="shared" si="22"/>
        <v>18</v>
      </c>
      <c r="I53" s="102">
        <f t="shared" si="31"/>
        <v>7.5313807531380755E-2</v>
      </c>
      <c r="J53" s="5"/>
      <c r="K53" s="88">
        <f t="shared" si="23"/>
        <v>2.2594142259414225</v>
      </c>
      <c r="L53" s="15"/>
      <c r="M53" s="15"/>
      <c r="N53" s="15"/>
      <c r="O53" s="15"/>
      <c r="P53" s="15"/>
      <c r="Q53" s="15"/>
      <c r="R53" s="15"/>
      <c r="S53" s="20"/>
    </row>
    <row r="54" spans="1:26" ht="61.9" customHeight="1" x14ac:dyDescent="0.2">
      <c r="A54" s="74">
        <v>6</v>
      </c>
      <c r="B54" s="141" t="s">
        <v>238</v>
      </c>
      <c r="C54" s="142" t="s">
        <v>248</v>
      </c>
      <c r="D54" s="140" t="s">
        <v>257</v>
      </c>
      <c r="E54" s="10">
        <v>10</v>
      </c>
      <c r="F54" s="10">
        <v>9</v>
      </c>
      <c r="G54" s="10">
        <v>8</v>
      </c>
      <c r="H54" s="5">
        <f t="shared" si="22"/>
        <v>27</v>
      </c>
      <c r="I54" s="102">
        <f t="shared" si="31"/>
        <v>0.11297071129707113</v>
      </c>
      <c r="J54" s="5"/>
      <c r="K54" s="88">
        <f t="shared" si="23"/>
        <v>3.3891213389121342</v>
      </c>
      <c r="L54" s="15"/>
      <c r="M54" s="15"/>
      <c r="N54" s="15"/>
      <c r="O54" s="15"/>
      <c r="P54" s="15"/>
      <c r="Q54" s="15"/>
      <c r="R54" s="15"/>
      <c r="S54" s="20"/>
    </row>
    <row r="55" spans="1:26" ht="61.9" customHeight="1" x14ac:dyDescent="0.2">
      <c r="A55" s="74">
        <v>7</v>
      </c>
      <c r="B55" s="141" t="s">
        <v>239</v>
      </c>
      <c r="C55" s="142" t="s">
        <v>249</v>
      </c>
      <c r="D55" s="140" t="s">
        <v>258</v>
      </c>
      <c r="E55" s="10">
        <v>8</v>
      </c>
      <c r="F55" s="10">
        <v>7</v>
      </c>
      <c r="G55" s="10">
        <v>8</v>
      </c>
      <c r="H55" s="5">
        <f t="shared" si="22"/>
        <v>23</v>
      </c>
      <c r="I55" s="102">
        <f t="shared" si="31"/>
        <v>9.6234309623430964E-2</v>
      </c>
      <c r="J55" s="5"/>
      <c r="K55" s="88">
        <f t="shared" si="23"/>
        <v>2.8870292887029287</v>
      </c>
      <c r="L55" s="15"/>
      <c r="M55" s="15"/>
      <c r="N55" s="15"/>
      <c r="O55" s="15"/>
      <c r="P55" s="15"/>
      <c r="Q55" s="15"/>
      <c r="R55" s="15"/>
      <c r="S55" s="20"/>
    </row>
    <row r="56" spans="1:26" ht="61.9" customHeight="1" x14ac:dyDescent="0.2">
      <c r="A56" s="74">
        <v>8</v>
      </c>
      <c r="B56" s="141" t="s">
        <v>240</v>
      </c>
      <c r="C56" s="141" t="s">
        <v>250</v>
      </c>
      <c r="D56" s="141" t="s">
        <v>259</v>
      </c>
      <c r="E56" s="10">
        <v>8</v>
      </c>
      <c r="F56" s="10">
        <v>10</v>
      </c>
      <c r="G56" s="10">
        <v>8</v>
      </c>
      <c r="H56" s="5">
        <f t="shared" si="22"/>
        <v>26</v>
      </c>
      <c r="I56" s="102">
        <f t="shared" si="31"/>
        <v>0.10878661087866109</v>
      </c>
      <c r="J56" s="5"/>
      <c r="K56" s="88">
        <f t="shared" si="23"/>
        <v>3.2635983263598329</v>
      </c>
      <c r="L56" s="15"/>
      <c r="M56" s="15"/>
      <c r="N56" s="15"/>
      <c r="O56" s="15"/>
      <c r="P56" s="15"/>
      <c r="Q56" s="15"/>
      <c r="R56" s="15"/>
      <c r="S56" s="20"/>
    </row>
    <row r="57" spans="1:26" ht="61.9" customHeight="1" x14ac:dyDescent="0.2">
      <c r="A57" s="74">
        <v>9</v>
      </c>
      <c r="B57" s="141" t="s">
        <v>241</v>
      </c>
      <c r="C57" s="141" t="s">
        <v>251</v>
      </c>
      <c r="D57" s="141" t="s">
        <v>260</v>
      </c>
      <c r="E57" s="10">
        <v>8</v>
      </c>
      <c r="F57" s="10">
        <v>10</v>
      </c>
      <c r="G57" s="10">
        <v>8</v>
      </c>
      <c r="H57" s="5">
        <f t="shared" si="22"/>
        <v>26</v>
      </c>
      <c r="I57" s="102">
        <f t="shared" si="31"/>
        <v>0.10878661087866109</v>
      </c>
      <c r="J57" s="5"/>
      <c r="K57" s="88">
        <f t="shared" si="23"/>
        <v>3.2635983263598329</v>
      </c>
      <c r="L57" s="15"/>
      <c r="M57" s="15"/>
      <c r="N57" s="15"/>
      <c r="O57" s="15"/>
      <c r="P57" s="15"/>
      <c r="Q57" s="15"/>
      <c r="R57" s="15"/>
      <c r="S57" s="20"/>
    </row>
    <row r="58" spans="1:26" ht="61.9" customHeight="1" x14ac:dyDescent="0.2">
      <c r="A58" s="74">
        <v>10</v>
      </c>
      <c r="B58" s="141" t="s">
        <v>242</v>
      </c>
      <c r="C58" s="140" t="s">
        <v>252</v>
      </c>
      <c r="D58" s="141" t="s">
        <v>260</v>
      </c>
      <c r="E58" s="10">
        <v>6</v>
      </c>
      <c r="F58" s="10">
        <v>6</v>
      </c>
      <c r="G58" s="10">
        <v>6</v>
      </c>
      <c r="H58" s="5">
        <f t="shared" si="22"/>
        <v>18</v>
      </c>
      <c r="I58" s="102">
        <f t="shared" si="31"/>
        <v>7.5313807531380755E-2</v>
      </c>
      <c r="J58" s="5"/>
      <c r="K58" s="88">
        <f t="shared" si="23"/>
        <v>2.2594142259414225</v>
      </c>
      <c r="L58" s="15"/>
      <c r="M58" s="15"/>
      <c r="N58" s="15"/>
      <c r="O58" s="15"/>
      <c r="P58" s="15"/>
      <c r="Q58" s="15"/>
      <c r="R58" s="15"/>
      <c r="S58" s="20"/>
      <c r="T58" s="1" t="str">
        <f t="shared" si="24"/>
        <v/>
      </c>
      <c r="U58" s="1" t="str">
        <f t="shared" si="25"/>
        <v/>
      </c>
      <c r="V58" s="1" t="str">
        <f t="shared" si="26"/>
        <v/>
      </c>
      <c r="W58" s="1" t="str">
        <f t="shared" si="27"/>
        <v/>
      </c>
      <c r="X58" s="1" t="str">
        <f t="shared" si="28"/>
        <v/>
      </c>
      <c r="Y58" s="1" t="str">
        <f t="shared" si="29"/>
        <v/>
      </c>
      <c r="Z58" s="1">
        <f t="shared" si="30"/>
        <v>0</v>
      </c>
    </row>
    <row r="59" spans="1:26" ht="61.9" hidden="1" customHeight="1" x14ac:dyDescent="0.2">
      <c r="A59" s="74"/>
      <c r="B59" s="108"/>
      <c r="C59" s="5"/>
      <c r="D59" s="5"/>
      <c r="E59" s="10"/>
      <c r="F59" s="10"/>
      <c r="G59" s="10"/>
      <c r="H59" s="5">
        <f t="shared" si="22"/>
        <v>0</v>
      </c>
      <c r="I59" s="102">
        <f t="shared" ref="I59:I82" si="32">H59/$H$83</f>
        <v>0</v>
      </c>
      <c r="J59" s="5"/>
      <c r="K59" s="88">
        <f t="shared" si="23"/>
        <v>0</v>
      </c>
      <c r="L59" s="15"/>
      <c r="M59" s="15"/>
      <c r="N59" s="15"/>
      <c r="O59" s="15"/>
      <c r="P59" s="15"/>
      <c r="Q59" s="15"/>
      <c r="R59" s="15"/>
      <c r="S59" s="20"/>
      <c r="T59" s="1" t="str">
        <f t="shared" si="24"/>
        <v/>
      </c>
      <c r="U59" s="1" t="str">
        <f t="shared" si="25"/>
        <v/>
      </c>
      <c r="V59" s="1" t="str">
        <f t="shared" si="26"/>
        <v/>
      </c>
      <c r="W59" s="1" t="str">
        <f t="shared" si="27"/>
        <v/>
      </c>
      <c r="X59" s="1" t="str">
        <f t="shared" si="28"/>
        <v/>
      </c>
      <c r="Y59" s="1" t="str">
        <f t="shared" si="29"/>
        <v/>
      </c>
      <c r="Z59" s="1">
        <f t="shared" si="30"/>
        <v>0</v>
      </c>
    </row>
    <row r="60" spans="1:26" ht="61.9" hidden="1" customHeight="1" x14ac:dyDescent="0.2">
      <c r="A60" s="74"/>
      <c r="B60" s="108"/>
      <c r="C60" s="5"/>
      <c r="D60" s="5"/>
      <c r="E60" s="10"/>
      <c r="F60" s="10"/>
      <c r="G60" s="10"/>
      <c r="H60" s="5">
        <f t="shared" si="22"/>
        <v>0</v>
      </c>
      <c r="I60" s="102">
        <f t="shared" si="32"/>
        <v>0</v>
      </c>
      <c r="J60" s="5"/>
      <c r="K60" s="88">
        <f t="shared" si="23"/>
        <v>0</v>
      </c>
      <c r="L60" s="15"/>
      <c r="M60" s="15"/>
      <c r="N60" s="15"/>
      <c r="O60" s="15"/>
      <c r="P60" s="15"/>
      <c r="Q60" s="15"/>
      <c r="R60" s="15"/>
      <c r="S60" s="20"/>
      <c r="T60" s="1" t="str">
        <f t="shared" si="24"/>
        <v/>
      </c>
      <c r="U60" s="1" t="str">
        <f t="shared" si="25"/>
        <v/>
      </c>
      <c r="V60" s="1" t="str">
        <f t="shared" si="26"/>
        <v/>
      </c>
      <c r="W60" s="1" t="str">
        <f t="shared" si="27"/>
        <v/>
      </c>
      <c r="X60" s="1" t="str">
        <f t="shared" si="28"/>
        <v/>
      </c>
      <c r="Y60" s="1" t="str">
        <f t="shared" si="29"/>
        <v/>
      </c>
      <c r="Z60" s="1">
        <f t="shared" si="30"/>
        <v>0</v>
      </c>
    </row>
    <row r="61" spans="1:26" ht="61.9" hidden="1" customHeight="1" x14ac:dyDescent="0.2">
      <c r="A61" s="74"/>
      <c r="B61" s="108"/>
      <c r="C61" s="5"/>
      <c r="D61" s="5"/>
      <c r="E61" s="10"/>
      <c r="F61" s="10"/>
      <c r="G61" s="10"/>
      <c r="H61" s="5">
        <f t="shared" si="22"/>
        <v>0</v>
      </c>
      <c r="I61" s="102">
        <f t="shared" si="32"/>
        <v>0</v>
      </c>
      <c r="J61" s="5"/>
      <c r="K61" s="88">
        <f t="shared" si="23"/>
        <v>0</v>
      </c>
      <c r="L61" s="15"/>
      <c r="M61" s="15"/>
      <c r="N61" s="15"/>
      <c r="O61" s="15"/>
      <c r="P61" s="15"/>
      <c r="Q61" s="15"/>
      <c r="R61" s="15"/>
      <c r="S61" s="20"/>
      <c r="T61" s="1" t="str">
        <f t="shared" si="24"/>
        <v/>
      </c>
      <c r="U61" s="1" t="str">
        <f t="shared" si="25"/>
        <v/>
      </c>
      <c r="V61" s="1" t="str">
        <f t="shared" si="26"/>
        <v/>
      </c>
      <c r="W61" s="1" t="str">
        <f t="shared" si="27"/>
        <v/>
      </c>
      <c r="X61" s="1" t="str">
        <f t="shared" si="28"/>
        <v/>
      </c>
      <c r="Y61" s="1" t="str">
        <f t="shared" si="29"/>
        <v/>
      </c>
      <c r="Z61" s="1">
        <f t="shared" si="30"/>
        <v>0</v>
      </c>
    </row>
    <row r="62" spans="1:26" ht="61.9" hidden="1" customHeight="1" x14ac:dyDescent="0.2">
      <c r="A62" s="303">
        <v>4</v>
      </c>
      <c r="B62" s="262"/>
      <c r="C62" s="5"/>
      <c r="D62" s="5"/>
      <c r="E62" s="10"/>
      <c r="F62" s="10"/>
      <c r="G62" s="10"/>
      <c r="H62" s="5">
        <f t="shared" si="22"/>
        <v>0</v>
      </c>
      <c r="I62" s="102">
        <f t="shared" si="32"/>
        <v>0</v>
      </c>
      <c r="J62" s="5"/>
      <c r="K62" s="88">
        <f t="shared" si="23"/>
        <v>0</v>
      </c>
      <c r="L62" s="15"/>
      <c r="M62" s="15"/>
      <c r="N62" s="15"/>
      <c r="O62" s="15"/>
      <c r="P62" s="15"/>
      <c r="Q62" s="15"/>
      <c r="R62" s="15"/>
      <c r="S62" s="20"/>
      <c r="T62" s="1" t="str">
        <f t="shared" si="24"/>
        <v/>
      </c>
      <c r="U62" s="1" t="str">
        <f t="shared" si="25"/>
        <v/>
      </c>
      <c r="V62" s="1" t="str">
        <f t="shared" si="26"/>
        <v/>
      </c>
      <c r="W62" s="1" t="str">
        <f t="shared" si="27"/>
        <v/>
      </c>
      <c r="X62" s="1" t="str">
        <f t="shared" si="28"/>
        <v/>
      </c>
      <c r="Y62" s="1" t="str">
        <f t="shared" si="29"/>
        <v/>
      </c>
      <c r="Z62" s="1">
        <f t="shared" si="30"/>
        <v>0</v>
      </c>
    </row>
    <row r="63" spans="1:26" ht="61.9" hidden="1" customHeight="1" x14ac:dyDescent="0.2">
      <c r="A63" s="304"/>
      <c r="B63" s="263"/>
      <c r="C63" s="5"/>
      <c r="D63" s="5"/>
      <c r="E63" s="10"/>
      <c r="F63" s="10"/>
      <c r="G63" s="10"/>
      <c r="H63" s="5">
        <f t="shared" si="22"/>
        <v>0</v>
      </c>
      <c r="I63" s="102">
        <f t="shared" si="32"/>
        <v>0</v>
      </c>
      <c r="J63" s="5"/>
      <c r="K63" s="88">
        <f t="shared" si="23"/>
        <v>0</v>
      </c>
      <c r="L63" s="15"/>
      <c r="M63" s="15"/>
      <c r="N63" s="15"/>
      <c r="O63" s="15"/>
      <c r="P63" s="15"/>
      <c r="Q63" s="15"/>
      <c r="R63" s="15"/>
      <c r="S63" s="20"/>
      <c r="T63" s="1" t="str">
        <f t="shared" si="24"/>
        <v/>
      </c>
      <c r="U63" s="1" t="str">
        <f t="shared" si="25"/>
        <v/>
      </c>
      <c r="V63" s="1" t="str">
        <f t="shared" si="26"/>
        <v/>
      </c>
      <c r="W63" s="1" t="str">
        <f t="shared" si="27"/>
        <v/>
      </c>
      <c r="X63" s="1" t="str">
        <f t="shared" si="28"/>
        <v/>
      </c>
      <c r="Y63" s="1" t="str">
        <f t="shared" si="29"/>
        <v/>
      </c>
      <c r="Z63" s="1">
        <f t="shared" si="30"/>
        <v>0</v>
      </c>
    </row>
    <row r="64" spans="1:26" ht="61.9" hidden="1" customHeight="1" x14ac:dyDescent="0.2">
      <c r="A64" s="74"/>
      <c r="B64" s="5"/>
      <c r="C64" s="5"/>
      <c r="D64" s="5"/>
      <c r="E64" s="10"/>
      <c r="F64" s="10"/>
      <c r="G64" s="10"/>
      <c r="H64" s="5">
        <f t="shared" si="22"/>
        <v>0</v>
      </c>
      <c r="I64" s="102">
        <f t="shared" si="32"/>
        <v>0</v>
      </c>
      <c r="J64" s="5"/>
      <c r="K64" s="88">
        <f t="shared" si="23"/>
        <v>0</v>
      </c>
      <c r="L64" s="15"/>
      <c r="M64" s="15"/>
      <c r="N64" s="15"/>
      <c r="O64" s="15"/>
      <c r="P64" s="15"/>
      <c r="Q64" s="15"/>
      <c r="R64" s="15"/>
      <c r="S64" s="20"/>
      <c r="T64" s="1" t="str">
        <f t="shared" si="24"/>
        <v/>
      </c>
      <c r="U64" s="1" t="str">
        <f t="shared" si="25"/>
        <v/>
      </c>
      <c r="V64" s="1" t="str">
        <f t="shared" si="26"/>
        <v/>
      </c>
      <c r="W64" s="1" t="str">
        <f t="shared" si="27"/>
        <v/>
      </c>
      <c r="X64" s="1" t="str">
        <f t="shared" si="28"/>
        <v/>
      </c>
      <c r="Y64" s="1" t="str">
        <f t="shared" si="29"/>
        <v/>
      </c>
      <c r="Z64" s="1">
        <f t="shared" si="30"/>
        <v>0</v>
      </c>
    </row>
    <row r="65" spans="1:26" ht="61.9" hidden="1" customHeight="1" x14ac:dyDescent="0.2">
      <c r="A65" s="74"/>
      <c r="B65" s="5"/>
      <c r="C65" s="5"/>
      <c r="D65" s="5"/>
      <c r="E65" s="10"/>
      <c r="F65" s="10"/>
      <c r="G65" s="10"/>
      <c r="H65" s="5">
        <f t="shared" si="22"/>
        <v>0</v>
      </c>
      <c r="I65" s="102">
        <f t="shared" si="32"/>
        <v>0</v>
      </c>
      <c r="J65" s="5"/>
      <c r="K65" s="88">
        <f t="shared" si="23"/>
        <v>0</v>
      </c>
      <c r="L65" s="15"/>
      <c r="M65" s="15"/>
      <c r="N65" s="15"/>
      <c r="O65" s="15"/>
      <c r="P65" s="15"/>
      <c r="Q65" s="15"/>
      <c r="R65" s="15"/>
      <c r="S65" s="20"/>
      <c r="T65" s="1" t="str">
        <f t="shared" si="24"/>
        <v/>
      </c>
      <c r="U65" s="1" t="str">
        <f t="shared" si="25"/>
        <v/>
      </c>
      <c r="V65" s="1" t="str">
        <f t="shared" si="26"/>
        <v/>
      </c>
      <c r="W65" s="1" t="str">
        <f t="shared" si="27"/>
        <v/>
      </c>
      <c r="X65" s="1" t="str">
        <f t="shared" si="28"/>
        <v/>
      </c>
      <c r="Y65" s="1" t="str">
        <f t="shared" si="29"/>
        <v/>
      </c>
      <c r="Z65" s="1">
        <f t="shared" si="30"/>
        <v>0</v>
      </c>
    </row>
    <row r="66" spans="1:26" ht="61.9" hidden="1" customHeight="1" x14ac:dyDescent="0.2">
      <c r="A66" s="74"/>
      <c r="B66" s="5"/>
      <c r="C66" s="5"/>
      <c r="D66" s="5"/>
      <c r="E66" s="10"/>
      <c r="F66" s="10"/>
      <c r="G66" s="10"/>
      <c r="H66" s="5">
        <f t="shared" si="22"/>
        <v>0</v>
      </c>
      <c r="I66" s="102">
        <f t="shared" si="32"/>
        <v>0</v>
      </c>
      <c r="J66" s="5"/>
      <c r="K66" s="88">
        <f t="shared" si="23"/>
        <v>0</v>
      </c>
      <c r="L66" s="15"/>
      <c r="M66" s="15"/>
      <c r="N66" s="15"/>
      <c r="O66" s="15"/>
      <c r="P66" s="15"/>
      <c r="Q66" s="15"/>
      <c r="R66" s="15"/>
      <c r="S66" s="20"/>
      <c r="T66" s="1" t="str">
        <f t="shared" si="24"/>
        <v/>
      </c>
      <c r="U66" s="1" t="str">
        <f t="shared" si="25"/>
        <v/>
      </c>
      <c r="V66" s="1" t="str">
        <f t="shared" si="26"/>
        <v/>
      </c>
      <c r="W66" s="1" t="str">
        <f t="shared" si="27"/>
        <v/>
      </c>
      <c r="X66" s="1" t="str">
        <f t="shared" si="28"/>
        <v/>
      </c>
      <c r="Y66" s="1" t="str">
        <f t="shared" si="29"/>
        <v/>
      </c>
      <c r="Z66" s="1">
        <f t="shared" si="30"/>
        <v>0</v>
      </c>
    </row>
    <row r="67" spans="1:26" hidden="1" x14ac:dyDescent="0.2">
      <c r="A67" s="74"/>
      <c r="B67" s="5"/>
      <c r="C67" s="5"/>
      <c r="D67" s="5"/>
      <c r="E67" s="10"/>
      <c r="F67" s="10"/>
      <c r="G67" s="10"/>
      <c r="H67" s="5">
        <f t="shared" si="22"/>
        <v>0</v>
      </c>
      <c r="I67" s="102">
        <f t="shared" si="32"/>
        <v>0</v>
      </c>
      <c r="J67" s="5"/>
      <c r="K67" s="88">
        <f t="shared" si="23"/>
        <v>0</v>
      </c>
      <c r="L67" s="15"/>
      <c r="M67" s="15"/>
      <c r="N67" s="15"/>
      <c r="O67" s="15"/>
      <c r="P67" s="15"/>
      <c r="Q67" s="15"/>
      <c r="R67" s="15"/>
      <c r="S67" s="20"/>
      <c r="T67" s="1" t="str">
        <f t="shared" si="24"/>
        <v/>
      </c>
      <c r="U67" s="1" t="str">
        <f t="shared" si="25"/>
        <v/>
      </c>
      <c r="V67" s="1" t="str">
        <f t="shared" si="26"/>
        <v/>
      </c>
      <c r="W67" s="1" t="str">
        <f t="shared" si="27"/>
        <v/>
      </c>
      <c r="X67" s="1" t="str">
        <f t="shared" si="28"/>
        <v/>
      </c>
      <c r="Y67" s="1" t="str">
        <f t="shared" si="29"/>
        <v/>
      </c>
      <c r="Z67" s="1">
        <f t="shared" si="30"/>
        <v>0</v>
      </c>
    </row>
    <row r="68" spans="1:26" hidden="1" x14ac:dyDescent="0.2">
      <c r="A68" s="74"/>
      <c r="B68" s="5"/>
      <c r="C68" s="5"/>
      <c r="D68" s="5"/>
      <c r="E68" s="10"/>
      <c r="F68" s="10"/>
      <c r="G68" s="10"/>
      <c r="H68" s="5">
        <f t="shared" si="22"/>
        <v>0</v>
      </c>
      <c r="I68" s="102">
        <f t="shared" si="32"/>
        <v>0</v>
      </c>
      <c r="J68" s="5"/>
      <c r="K68" s="88">
        <f t="shared" si="23"/>
        <v>0</v>
      </c>
      <c r="L68" s="15"/>
      <c r="M68" s="15"/>
      <c r="N68" s="15"/>
      <c r="O68" s="15"/>
      <c r="P68" s="15"/>
      <c r="Q68" s="15"/>
      <c r="R68" s="15" t="s">
        <v>4</v>
      </c>
      <c r="S68" s="20"/>
      <c r="T68" s="1" t="str">
        <f t="shared" si="24"/>
        <v/>
      </c>
      <c r="U68" s="1" t="str">
        <f t="shared" si="25"/>
        <v/>
      </c>
      <c r="V68" s="1" t="str">
        <f t="shared" si="26"/>
        <v/>
      </c>
      <c r="W68" s="1" t="str">
        <f t="shared" si="27"/>
        <v/>
      </c>
      <c r="X68" s="1" t="str">
        <f t="shared" si="28"/>
        <v/>
      </c>
      <c r="Y68" s="1">
        <f t="shared" si="29"/>
        <v>100</v>
      </c>
      <c r="Z68" s="1">
        <f t="shared" si="30"/>
        <v>0</v>
      </c>
    </row>
    <row r="69" spans="1:26" hidden="1" x14ac:dyDescent="0.2">
      <c r="A69" s="74"/>
      <c r="B69" s="5"/>
      <c r="C69" s="5"/>
      <c r="D69" s="5"/>
      <c r="E69" s="10"/>
      <c r="F69" s="10"/>
      <c r="G69" s="10"/>
      <c r="H69" s="5">
        <f t="shared" si="22"/>
        <v>0</v>
      </c>
      <c r="I69" s="102">
        <f t="shared" si="32"/>
        <v>0</v>
      </c>
      <c r="J69" s="5"/>
      <c r="K69" s="88">
        <f t="shared" si="23"/>
        <v>0</v>
      </c>
      <c r="L69" s="15"/>
      <c r="M69" s="15"/>
      <c r="N69" s="15"/>
      <c r="O69" s="15"/>
      <c r="P69" s="15"/>
      <c r="Q69" s="15"/>
      <c r="R69" s="15" t="s">
        <v>4</v>
      </c>
      <c r="S69" s="20"/>
      <c r="T69" s="1" t="str">
        <f t="shared" si="24"/>
        <v/>
      </c>
      <c r="U69" s="1" t="str">
        <f t="shared" si="25"/>
        <v/>
      </c>
      <c r="V69" s="1" t="str">
        <f t="shared" si="26"/>
        <v/>
      </c>
      <c r="W69" s="1" t="str">
        <f t="shared" si="27"/>
        <v/>
      </c>
      <c r="X69" s="1" t="str">
        <f t="shared" si="28"/>
        <v/>
      </c>
      <c r="Y69" s="1">
        <f t="shared" si="29"/>
        <v>100</v>
      </c>
      <c r="Z69" s="1">
        <f t="shared" si="30"/>
        <v>0</v>
      </c>
    </row>
    <row r="70" spans="1:26" hidden="1" x14ac:dyDescent="0.2">
      <c r="A70" s="74"/>
      <c r="B70" s="5"/>
      <c r="C70" s="5"/>
      <c r="D70" s="5"/>
      <c r="E70" s="10"/>
      <c r="F70" s="10"/>
      <c r="G70" s="10"/>
      <c r="H70" s="5">
        <f t="shared" si="22"/>
        <v>0</v>
      </c>
      <c r="I70" s="102">
        <f t="shared" si="32"/>
        <v>0</v>
      </c>
      <c r="J70" s="5"/>
      <c r="K70" s="88">
        <f t="shared" si="23"/>
        <v>0</v>
      </c>
      <c r="L70" s="15"/>
      <c r="M70" s="15"/>
      <c r="N70" s="15"/>
      <c r="O70" s="15"/>
      <c r="P70" s="15"/>
      <c r="Q70" s="15"/>
      <c r="R70" s="15" t="s">
        <v>4</v>
      </c>
      <c r="S70" s="20"/>
      <c r="T70" s="1" t="str">
        <f t="shared" si="24"/>
        <v/>
      </c>
      <c r="U70" s="1" t="str">
        <f t="shared" si="25"/>
        <v/>
      </c>
      <c r="V70" s="1" t="str">
        <f t="shared" si="26"/>
        <v/>
      </c>
      <c r="W70" s="1" t="str">
        <f t="shared" si="27"/>
        <v/>
      </c>
      <c r="X70" s="1" t="str">
        <f t="shared" si="28"/>
        <v/>
      </c>
      <c r="Y70" s="1">
        <f t="shared" si="29"/>
        <v>100</v>
      </c>
      <c r="Z70" s="1">
        <f t="shared" si="30"/>
        <v>0</v>
      </c>
    </row>
    <row r="71" spans="1:26" hidden="1" x14ac:dyDescent="0.2">
      <c r="A71" s="74"/>
      <c r="B71" s="5"/>
      <c r="C71" s="5"/>
      <c r="D71" s="5"/>
      <c r="E71" s="10"/>
      <c r="F71" s="10"/>
      <c r="G71" s="10"/>
      <c r="H71" s="5">
        <f t="shared" si="22"/>
        <v>0</v>
      </c>
      <c r="I71" s="102">
        <f t="shared" si="32"/>
        <v>0</v>
      </c>
      <c r="J71" s="5"/>
      <c r="K71" s="88">
        <f t="shared" si="23"/>
        <v>0</v>
      </c>
      <c r="L71" s="15"/>
      <c r="M71" s="15"/>
      <c r="N71" s="15"/>
      <c r="O71" s="15"/>
      <c r="P71" s="15"/>
      <c r="Q71" s="15"/>
      <c r="R71" s="15" t="s">
        <v>4</v>
      </c>
      <c r="S71" s="20"/>
      <c r="T71" s="1" t="str">
        <f t="shared" si="24"/>
        <v/>
      </c>
      <c r="U71" s="1" t="str">
        <f t="shared" si="25"/>
        <v/>
      </c>
      <c r="V71" s="1" t="str">
        <f t="shared" si="26"/>
        <v/>
      </c>
      <c r="W71" s="1" t="str">
        <f t="shared" si="27"/>
        <v/>
      </c>
      <c r="X71" s="1" t="str">
        <f t="shared" si="28"/>
        <v/>
      </c>
      <c r="Y71" s="1">
        <f t="shared" si="29"/>
        <v>100</v>
      </c>
      <c r="Z71" s="1">
        <f t="shared" si="30"/>
        <v>0</v>
      </c>
    </row>
    <row r="72" spans="1:26" hidden="1" x14ac:dyDescent="0.2">
      <c r="A72" s="74"/>
      <c r="B72" s="5"/>
      <c r="C72" s="5"/>
      <c r="D72" s="5"/>
      <c r="E72" s="10"/>
      <c r="F72" s="10"/>
      <c r="G72" s="10"/>
      <c r="H72" s="5">
        <f t="shared" si="22"/>
        <v>0</v>
      </c>
      <c r="I72" s="102">
        <f t="shared" si="32"/>
        <v>0</v>
      </c>
      <c r="J72" s="5"/>
      <c r="K72" s="88">
        <f t="shared" si="23"/>
        <v>0</v>
      </c>
      <c r="L72" s="15"/>
      <c r="M72" s="15"/>
      <c r="N72" s="15"/>
      <c r="O72" s="15"/>
      <c r="P72" s="15"/>
      <c r="Q72" s="15"/>
      <c r="R72" s="15" t="s">
        <v>4</v>
      </c>
      <c r="S72" s="20"/>
      <c r="T72" s="1" t="str">
        <f t="shared" si="24"/>
        <v/>
      </c>
      <c r="U72" s="1" t="str">
        <f t="shared" si="25"/>
        <v/>
      </c>
      <c r="V72" s="1" t="str">
        <f t="shared" si="26"/>
        <v/>
      </c>
      <c r="W72" s="1" t="str">
        <f t="shared" si="27"/>
        <v/>
      </c>
      <c r="X72" s="1" t="str">
        <f t="shared" si="28"/>
        <v/>
      </c>
      <c r="Y72" s="1">
        <f t="shared" si="29"/>
        <v>100</v>
      </c>
      <c r="Z72" s="1">
        <f t="shared" si="30"/>
        <v>0</v>
      </c>
    </row>
    <row r="73" spans="1:26" hidden="1" x14ac:dyDescent="0.2">
      <c r="A73" s="74"/>
      <c r="B73" s="5"/>
      <c r="C73" s="5"/>
      <c r="D73" s="5"/>
      <c r="E73" s="10"/>
      <c r="F73" s="10"/>
      <c r="G73" s="10"/>
      <c r="H73" s="5">
        <f t="shared" si="22"/>
        <v>0</v>
      </c>
      <c r="I73" s="102">
        <f t="shared" si="32"/>
        <v>0</v>
      </c>
      <c r="J73" s="5"/>
      <c r="K73" s="88">
        <f t="shared" si="23"/>
        <v>0</v>
      </c>
      <c r="L73" s="15"/>
      <c r="M73" s="15"/>
      <c r="N73" s="15"/>
      <c r="O73" s="15"/>
      <c r="P73" s="15"/>
      <c r="Q73" s="15"/>
      <c r="R73" s="15" t="s">
        <v>4</v>
      </c>
      <c r="S73" s="20"/>
      <c r="T73" s="1" t="str">
        <f t="shared" si="24"/>
        <v/>
      </c>
      <c r="U73" s="1" t="str">
        <f t="shared" si="25"/>
        <v/>
      </c>
      <c r="V73" s="1" t="str">
        <f t="shared" si="26"/>
        <v/>
      </c>
      <c r="W73" s="1" t="str">
        <f t="shared" si="27"/>
        <v/>
      </c>
      <c r="X73" s="1" t="str">
        <f t="shared" si="28"/>
        <v/>
      </c>
      <c r="Y73" s="1">
        <f t="shared" si="29"/>
        <v>100</v>
      </c>
      <c r="Z73" s="1">
        <f t="shared" si="30"/>
        <v>0</v>
      </c>
    </row>
    <row r="74" spans="1:26" hidden="1" x14ac:dyDescent="0.2">
      <c r="A74" s="74"/>
      <c r="B74" s="5"/>
      <c r="C74" s="5"/>
      <c r="D74" s="5"/>
      <c r="E74" s="10"/>
      <c r="F74" s="10"/>
      <c r="G74" s="10"/>
      <c r="H74" s="5">
        <f t="shared" si="22"/>
        <v>0</v>
      </c>
      <c r="I74" s="102">
        <f t="shared" si="32"/>
        <v>0</v>
      </c>
      <c r="J74" s="5"/>
      <c r="K74" s="88">
        <f t="shared" si="23"/>
        <v>0</v>
      </c>
      <c r="L74" s="15"/>
      <c r="M74" s="15"/>
      <c r="N74" s="15"/>
      <c r="O74" s="15"/>
      <c r="P74" s="15"/>
      <c r="Q74" s="15"/>
      <c r="R74" s="15" t="s">
        <v>4</v>
      </c>
      <c r="S74" s="20"/>
      <c r="T74" s="1" t="str">
        <f t="shared" si="24"/>
        <v/>
      </c>
      <c r="U74" s="1" t="str">
        <f t="shared" si="25"/>
        <v/>
      </c>
      <c r="V74" s="1" t="str">
        <f t="shared" si="26"/>
        <v/>
      </c>
      <c r="W74" s="1" t="str">
        <f t="shared" si="27"/>
        <v/>
      </c>
      <c r="X74" s="1" t="str">
        <f t="shared" si="28"/>
        <v/>
      </c>
      <c r="Y74" s="1">
        <f t="shared" si="29"/>
        <v>100</v>
      </c>
      <c r="Z74" s="1">
        <f t="shared" si="30"/>
        <v>0</v>
      </c>
    </row>
    <row r="75" spans="1:26" hidden="1" x14ac:dyDescent="0.2">
      <c r="A75" s="74"/>
      <c r="B75" s="5"/>
      <c r="C75" s="5"/>
      <c r="D75" s="5"/>
      <c r="E75" s="10"/>
      <c r="F75" s="10"/>
      <c r="G75" s="10"/>
      <c r="H75" s="5">
        <f t="shared" si="22"/>
        <v>0</v>
      </c>
      <c r="I75" s="102">
        <f t="shared" si="32"/>
        <v>0</v>
      </c>
      <c r="J75" s="5"/>
      <c r="K75" s="88">
        <f t="shared" si="23"/>
        <v>0</v>
      </c>
      <c r="L75" s="15"/>
      <c r="M75" s="15"/>
      <c r="N75" s="15"/>
      <c r="O75" s="15"/>
      <c r="P75" s="15"/>
      <c r="Q75" s="15"/>
      <c r="R75" s="15" t="s">
        <v>4</v>
      </c>
      <c r="S75" s="20"/>
      <c r="T75" s="1" t="str">
        <f t="shared" si="24"/>
        <v/>
      </c>
      <c r="U75" s="1" t="str">
        <f t="shared" si="25"/>
        <v/>
      </c>
      <c r="V75" s="1" t="str">
        <f t="shared" si="26"/>
        <v/>
      </c>
      <c r="W75" s="1" t="str">
        <f t="shared" si="27"/>
        <v/>
      </c>
      <c r="X75" s="1" t="str">
        <f t="shared" si="28"/>
        <v/>
      </c>
      <c r="Y75" s="1">
        <f t="shared" si="29"/>
        <v>100</v>
      </c>
      <c r="Z75" s="1">
        <f t="shared" si="30"/>
        <v>0</v>
      </c>
    </row>
    <row r="76" spans="1:26" hidden="1" x14ac:dyDescent="0.2">
      <c r="A76" s="74"/>
      <c r="B76" s="5"/>
      <c r="C76" s="5"/>
      <c r="D76" s="5"/>
      <c r="E76" s="10"/>
      <c r="F76" s="10"/>
      <c r="G76" s="10"/>
      <c r="H76" s="5">
        <f t="shared" si="22"/>
        <v>0</v>
      </c>
      <c r="I76" s="102">
        <f t="shared" si="32"/>
        <v>0</v>
      </c>
      <c r="J76" s="5"/>
      <c r="K76" s="88">
        <f t="shared" si="23"/>
        <v>0</v>
      </c>
      <c r="L76" s="15"/>
      <c r="M76" s="15"/>
      <c r="N76" s="15"/>
      <c r="O76" s="15"/>
      <c r="P76" s="15"/>
      <c r="Q76" s="15"/>
      <c r="R76" s="15" t="s">
        <v>4</v>
      </c>
      <c r="S76" s="20"/>
      <c r="T76" s="1" t="str">
        <f t="shared" si="24"/>
        <v/>
      </c>
      <c r="U76" s="1" t="str">
        <f t="shared" si="25"/>
        <v/>
      </c>
      <c r="V76" s="1" t="str">
        <f t="shared" si="26"/>
        <v/>
      </c>
      <c r="W76" s="1" t="str">
        <f t="shared" si="27"/>
        <v/>
      </c>
      <c r="X76" s="1" t="str">
        <f t="shared" si="28"/>
        <v/>
      </c>
      <c r="Y76" s="1">
        <f t="shared" si="29"/>
        <v>100</v>
      </c>
      <c r="Z76" s="1">
        <f t="shared" si="30"/>
        <v>0</v>
      </c>
    </row>
    <row r="77" spans="1:26" hidden="1" x14ac:dyDescent="0.2">
      <c r="A77" s="74"/>
      <c r="B77" s="5"/>
      <c r="C77" s="5"/>
      <c r="D77" s="5"/>
      <c r="E77" s="10"/>
      <c r="F77" s="10"/>
      <c r="G77" s="10"/>
      <c r="H77" s="5">
        <f t="shared" si="22"/>
        <v>0</v>
      </c>
      <c r="I77" s="102">
        <f t="shared" si="32"/>
        <v>0</v>
      </c>
      <c r="J77" s="5"/>
      <c r="K77" s="88">
        <f t="shared" si="23"/>
        <v>0</v>
      </c>
      <c r="L77" s="15"/>
      <c r="M77" s="15"/>
      <c r="N77" s="15"/>
      <c r="O77" s="15"/>
      <c r="P77" s="15"/>
      <c r="Q77" s="15"/>
      <c r="R77" s="15" t="s">
        <v>4</v>
      </c>
      <c r="S77" s="20"/>
      <c r="T77" s="1" t="str">
        <f t="shared" si="24"/>
        <v/>
      </c>
      <c r="U77" s="1" t="str">
        <f t="shared" si="25"/>
        <v/>
      </c>
      <c r="V77" s="1" t="str">
        <f t="shared" si="26"/>
        <v/>
      </c>
      <c r="W77" s="1" t="str">
        <f t="shared" si="27"/>
        <v/>
      </c>
      <c r="X77" s="1" t="str">
        <f t="shared" si="28"/>
        <v/>
      </c>
      <c r="Y77" s="1">
        <f t="shared" si="29"/>
        <v>100</v>
      </c>
      <c r="Z77" s="1">
        <f t="shared" si="30"/>
        <v>0</v>
      </c>
    </row>
    <row r="78" spans="1:26" hidden="1" x14ac:dyDescent="0.2">
      <c r="A78" s="74"/>
      <c r="B78" s="5"/>
      <c r="C78" s="5"/>
      <c r="D78" s="5"/>
      <c r="E78" s="10"/>
      <c r="F78" s="10"/>
      <c r="G78" s="10"/>
      <c r="H78" s="5">
        <f t="shared" si="22"/>
        <v>0</v>
      </c>
      <c r="I78" s="102">
        <f t="shared" si="32"/>
        <v>0</v>
      </c>
      <c r="J78" s="5"/>
      <c r="K78" s="88">
        <f t="shared" si="23"/>
        <v>0</v>
      </c>
      <c r="L78" s="15"/>
      <c r="M78" s="15"/>
      <c r="N78" s="15"/>
      <c r="O78" s="15"/>
      <c r="P78" s="15"/>
      <c r="Q78" s="15"/>
      <c r="R78" s="15" t="s">
        <v>4</v>
      </c>
      <c r="S78" s="20"/>
      <c r="T78" s="1" t="str">
        <f t="shared" si="24"/>
        <v/>
      </c>
      <c r="U78" s="1" t="str">
        <f t="shared" si="25"/>
        <v/>
      </c>
      <c r="V78" s="1" t="str">
        <f t="shared" si="26"/>
        <v/>
      </c>
      <c r="W78" s="1" t="str">
        <f t="shared" si="27"/>
        <v/>
      </c>
      <c r="X78" s="1" t="str">
        <f t="shared" si="28"/>
        <v/>
      </c>
      <c r="Y78" s="1">
        <f t="shared" si="29"/>
        <v>100</v>
      </c>
      <c r="Z78" s="1">
        <f t="shared" si="30"/>
        <v>0</v>
      </c>
    </row>
    <row r="79" spans="1:26" hidden="1" x14ac:dyDescent="0.2">
      <c r="A79" s="74"/>
      <c r="B79" s="5"/>
      <c r="C79" s="5"/>
      <c r="D79" s="5"/>
      <c r="E79" s="10"/>
      <c r="F79" s="10"/>
      <c r="G79" s="10"/>
      <c r="H79" s="5">
        <f t="shared" si="22"/>
        <v>0</v>
      </c>
      <c r="I79" s="102">
        <f t="shared" si="32"/>
        <v>0</v>
      </c>
      <c r="J79" s="5"/>
      <c r="K79" s="88">
        <f t="shared" si="23"/>
        <v>0</v>
      </c>
      <c r="L79" s="15"/>
      <c r="M79" s="15"/>
      <c r="N79" s="15"/>
      <c r="O79" s="15"/>
      <c r="P79" s="15"/>
      <c r="Q79" s="15"/>
      <c r="R79" s="15" t="s">
        <v>4</v>
      </c>
      <c r="S79" s="20"/>
      <c r="T79" s="1" t="str">
        <f t="shared" si="24"/>
        <v/>
      </c>
      <c r="U79" s="1" t="str">
        <f t="shared" si="25"/>
        <v/>
      </c>
      <c r="V79" s="1" t="str">
        <f t="shared" si="26"/>
        <v/>
      </c>
      <c r="W79" s="1" t="str">
        <f t="shared" si="27"/>
        <v/>
      </c>
      <c r="X79" s="1" t="str">
        <f t="shared" si="28"/>
        <v/>
      </c>
      <c r="Y79" s="1">
        <f t="shared" si="29"/>
        <v>100</v>
      </c>
      <c r="Z79" s="1">
        <f t="shared" si="30"/>
        <v>0</v>
      </c>
    </row>
    <row r="80" spans="1:26" hidden="1" x14ac:dyDescent="0.2">
      <c r="A80" s="74"/>
      <c r="B80" s="5"/>
      <c r="C80" s="5"/>
      <c r="D80" s="5"/>
      <c r="E80" s="10"/>
      <c r="F80" s="10"/>
      <c r="G80" s="10"/>
      <c r="H80" s="5">
        <f t="shared" si="22"/>
        <v>0</v>
      </c>
      <c r="I80" s="102">
        <f t="shared" si="32"/>
        <v>0</v>
      </c>
      <c r="J80" s="5"/>
      <c r="K80" s="88">
        <f t="shared" si="23"/>
        <v>0</v>
      </c>
      <c r="L80" s="15"/>
      <c r="M80" s="15"/>
      <c r="N80" s="15"/>
      <c r="O80" s="15"/>
      <c r="P80" s="15"/>
      <c r="Q80" s="15"/>
      <c r="R80" s="15" t="s">
        <v>4</v>
      </c>
      <c r="S80" s="20"/>
      <c r="T80" s="1" t="str">
        <f t="shared" si="24"/>
        <v/>
      </c>
      <c r="U80" s="1" t="str">
        <f t="shared" si="25"/>
        <v/>
      </c>
      <c r="V80" s="1" t="str">
        <f t="shared" si="26"/>
        <v/>
      </c>
      <c r="W80" s="1" t="str">
        <f t="shared" si="27"/>
        <v/>
      </c>
      <c r="X80" s="1" t="str">
        <f t="shared" si="28"/>
        <v/>
      </c>
      <c r="Y80" s="1">
        <f t="shared" si="29"/>
        <v>100</v>
      </c>
      <c r="Z80" s="1">
        <f t="shared" si="30"/>
        <v>0</v>
      </c>
    </row>
    <row r="81" spans="1:26" hidden="1" x14ac:dyDescent="0.2">
      <c r="A81" s="74"/>
      <c r="B81" s="5"/>
      <c r="C81" s="5"/>
      <c r="D81" s="5"/>
      <c r="E81" s="10"/>
      <c r="F81" s="10"/>
      <c r="G81" s="10"/>
      <c r="H81" s="5">
        <f t="shared" si="22"/>
        <v>0</v>
      </c>
      <c r="I81" s="102">
        <f t="shared" si="32"/>
        <v>0</v>
      </c>
      <c r="J81" s="5"/>
      <c r="K81" s="88">
        <f t="shared" si="23"/>
        <v>0</v>
      </c>
      <c r="L81" s="15"/>
      <c r="M81" s="15"/>
      <c r="N81" s="15"/>
      <c r="O81" s="15"/>
      <c r="P81" s="15"/>
      <c r="Q81" s="15"/>
      <c r="R81" s="15" t="s">
        <v>4</v>
      </c>
      <c r="S81" s="20"/>
      <c r="T81" s="1" t="str">
        <f t="shared" si="24"/>
        <v/>
      </c>
      <c r="U81" s="1" t="str">
        <f t="shared" si="25"/>
        <v/>
      </c>
      <c r="V81" s="1" t="str">
        <f t="shared" si="26"/>
        <v/>
      </c>
      <c r="W81" s="1" t="str">
        <f t="shared" si="27"/>
        <v/>
      </c>
      <c r="X81" s="1" t="str">
        <f t="shared" si="28"/>
        <v/>
      </c>
      <c r="Y81" s="1">
        <f t="shared" si="29"/>
        <v>100</v>
      </c>
      <c r="Z81" s="1">
        <f t="shared" si="30"/>
        <v>0</v>
      </c>
    </row>
    <row r="82" spans="1:26" hidden="1" x14ac:dyDescent="0.2">
      <c r="A82" s="74"/>
      <c r="B82" s="5"/>
      <c r="C82" s="5"/>
      <c r="D82" s="5"/>
      <c r="E82" s="10"/>
      <c r="F82" s="10"/>
      <c r="G82" s="10"/>
      <c r="H82" s="5">
        <f t="shared" si="22"/>
        <v>0</v>
      </c>
      <c r="I82" s="102">
        <f t="shared" si="32"/>
        <v>0</v>
      </c>
      <c r="J82" s="5"/>
      <c r="K82" s="88">
        <f t="shared" si="23"/>
        <v>0</v>
      </c>
      <c r="L82" s="15"/>
      <c r="M82" s="15"/>
      <c r="N82" s="15"/>
      <c r="O82" s="15"/>
      <c r="P82" s="15"/>
      <c r="Q82" s="15"/>
      <c r="R82" s="15" t="s">
        <v>4</v>
      </c>
      <c r="S82" s="20"/>
      <c r="T82" s="1" t="str">
        <f t="shared" si="24"/>
        <v/>
      </c>
      <c r="U82" s="1" t="str">
        <f t="shared" si="25"/>
        <v/>
      </c>
      <c r="V82" s="1" t="str">
        <f t="shared" si="26"/>
        <v/>
      </c>
      <c r="W82" s="1" t="str">
        <f t="shared" si="27"/>
        <v/>
      </c>
      <c r="X82" s="1" t="str">
        <f t="shared" si="28"/>
        <v/>
      </c>
      <c r="Y82" s="1">
        <f t="shared" si="29"/>
        <v>100</v>
      </c>
      <c r="Z82" s="1">
        <f t="shared" si="30"/>
        <v>0</v>
      </c>
    </row>
    <row r="83" spans="1:26" ht="30" customHeight="1" x14ac:dyDescent="0.2">
      <c r="A83" s="254"/>
      <c r="B83" s="254"/>
      <c r="C83" s="254"/>
      <c r="D83" s="85"/>
      <c r="E83" s="85"/>
      <c r="F83" s="85"/>
      <c r="G83" s="85"/>
      <c r="H83" s="85">
        <f>SUM(H49:H82)</f>
        <v>239</v>
      </c>
      <c r="I83" s="86">
        <f>SUM(I49:I82)</f>
        <v>0.99999999999999989</v>
      </c>
      <c r="J83" s="100" t="s">
        <v>145</v>
      </c>
      <c r="K83" s="13">
        <f>SUM(K49:K82)</f>
        <v>30.000000000000004</v>
      </c>
      <c r="L83" s="255" t="str">
        <f>IF(K83=A46,"pesatura corretta","pesatura non corretta")</f>
        <v>pesatura corretta</v>
      </c>
      <c r="M83" s="255"/>
      <c r="N83" s="255"/>
      <c r="O83" s="255"/>
      <c r="P83" s="255"/>
      <c r="Q83" s="255"/>
      <c r="R83" s="255"/>
      <c r="S83" s="255"/>
      <c r="Z83" s="1">
        <f t="shared" ref="Z83" si="33">SUM(T83:Y83)/$A$46*K83</f>
        <v>0</v>
      </c>
    </row>
    <row r="84" spans="1:26" ht="37.15" hidden="1" customHeight="1" x14ac:dyDescent="0.2">
      <c r="A84" s="154" t="s">
        <v>144</v>
      </c>
      <c r="B84" s="260"/>
      <c r="C84" s="260"/>
      <c r="D84" s="260"/>
      <c r="E84" s="260"/>
      <c r="F84" s="260"/>
      <c r="G84" s="260"/>
      <c r="H84" s="260"/>
      <c r="I84" s="260"/>
      <c r="J84" s="261"/>
      <c r="K84" s="249" t="e">
        <f>#REF!/100</f>
        <v>#REF!</v>
      </c>
      <c r="L84" s="250"/>
      <c r="M84" s="250"/>
      <c r="N84" s="250"/>
      <c r="O84" s="250"/>
      <c r="P84" s="250"/>
      <c r="Q84" s="250"/>
      <c r="R84" s="250"/>
      <c r="S84" s="74"/>
    </row>
    <row r="85" spans="1:26" ht="37.9" customHeight="1" x14ac:dyDescent="0.2">
      <c r="A85" s="251" t="s">
        <v>12</v>
      </c>
      <c r="B85" s="251"/>
      <c r="C85" s="251"/>
      <c r="D85" s="251"/>
      <c r="E85" s="251"/>
      <c r="F85" s="251"/>
      <c r="G85" s="251"/>
      <c r="H85" s="251"/>
      <c r="I85" s="251"/>
      <c r="J85" s="251"/>
      <c r="K85" s="252"/>
      <c r="L85" s="253"/>
      <c r="M85" s="253"/>
      <c r="N85" s="253"/>
      <c r="O85" s="253"/>
      <c r="P85" s="253"/>
      <c r="Q85" s="253"/>
      <c r="R85" s="253"/>
      <c r="S85" s="253"/>
    </row>
    <row r="86" spans="1:26" ht="42.6" customHeight="1" x14ac:dyDescent="0.2">
      <c r="A86" s="252" t="s">
        <v>134</v>
      </c>
      <c r="B86" s="252"/>
      <c r="C86" s="252"/>
      <c r="D86" s="252"/>
      <c r="E86" s="252"/>
      <c r="F86" s="252"/>
      <c r="G86" s="252"/>
      <c r="H86" s="252"/>
      <c r="I86" s="252"/>
      <c r="J86" s="252"/>
      <c r="K86" s="259"/>
      <c r="L86" s="233" t="s">
        <v>135</v>
      </c>
      <c r="M86" s="234"/>
      <c r="N86" s="234"/>
      <c r="O86" s="234"/>
      <c r="P86" s="234"/>
      <c r="Q86" s="153" t="s">
        <v>141</v>
      </c>
      <c r="R86" s="153"/>
      <c r="S86" s="153"/>
    </row>
    <row r="87" spans="1:26" ht="39" customHeight="1" x14ac:dyDescent="0.2">
      <c r="A87" s="178">
        <v>30</v>
      </c>
      <c r="B87" s="178"/>
      <c r="C87" s="178"/>
      <c r="D87" s="178"/>
      <c r="E87" s="178"/>
      <c r="F87" s="178"/>
      <c r="G87" s="178"/>
      <c r="H87" s="178"/>
      <c r="I87" s="178"/>
      <c r="J87" s="178"/>
      <c r="K87" s="286"/>
      <c r="L87" s="278"/>
      <c r="M87" s="279"/>
      <c r="N87" s="279"/>
      <c r="O87" s="279"/>
      <c r="P87" s="279"/>
      <c r="Q87" s="153"/>
      <c r="R87" s="153"/>
      <c r="S87" s="153"/>
    </row>
    <row r="88" spans="1:26" ht="39.6" customHeight="1" x14ac:dyDescent="0.2">
      <c r="A88" s="307"/>
      <c r="B88" s="151" t="s">
        <v>151</v>
      </c>
      <c r="C88" s="151"/>
      <c r="D88" s="280" t="s">
        <v>152</v>
      </c>
      <c r="E88" s="280"/>
      <c r="F88" s="280"/>
      <c r="G88" s="280"/>
      <c r="H88" s="280"/>
      <c r="I88" s="280"/>
      <c r="J88" s="281"/>
      <c r="K88" s="307" t="s">
        <v>127</v>
      </c>
      <c r="L88" s="98" t="s">
        <v>136</v>
      </c>
      <c r="M88" s="98" t="s">
        <v>137</v>
      </c>
      <c r="N88" s="98" t="s">
        <v>138</v>
      </c>
      <c r="O88" s="98" t="s">
        <v>139</v>
      </c>
      <c r="P88" s="99" t="s">
        <v>140</v>
      </c>
      <c r="Q88" s="153"/>
      <c r="R88" s="153"/>
      <c r="S88" s="153"/>
    </row>
    <row r="89" spans="1:26" ht="28.15" customHeight="1" x14ac:dyDescent="0.2">
      <c r="A89" s="308"/>
      <c r="B89" s="151"/>
      <c r="C89" s="151"/>
      <c r="D89" s="282"/>
      <c r="E89" s="282"/>
      <c r="F89" s="282"/>
      <c r="G89" s="282"/>
      <c r="H89" s="282"/>
      <c r="I89" s="282"/>
      <c r="J89" s="283"/>
      <c r="K89" s="308"/>
      <c r="L89" s="266" t="s">
        <v>142</v>
      </c>
      <c r="M89" s="267"/>
      <c r="N89" s="267"/>
      <c r="O89" s="267"/>
      <c r="P89" s="267"/>
      <c r="Q89" s="153"/>
      <c r="R89" s="153"/>
      <c r="S89" s="153"/>
    </row>
    <row r="90" spans="1:26" ht="52.15" customHeight="1" x14ac:dyDescent="0.2">
      <c r="A90" s="78">
        <v>1</v>
      </c>
      <c r="B90" s="176" t="s">
        <v>18</v>
      </c>
      <c r="C90" s="176"/>
      <c r="D90" s="284" t="s">
        <v>105</v>
      </c>
      <c r="E90" s="284"/>
      <c r="F90" s="284"/>
      <c r="G90" s="284"/>
      <c r="H90" s="284"/>
      <c r="I90" s="284"/>
      <c r="J90" s="285"/>
      <c r="K90" s="89">
        <v>3</v>
      </c>
      <c r="L90" s="84"/>
      <c r="M90" s="84"/>
      <c r="N90" s="84"/>
      <c r="O90" s="84"/>
      <c r="P90" s="84"/>
      <c r="Q90" s="263"/>
      <c r="R90" s="263"/>
      <c r="S90" s="263"/>
      <c r="U90" s="1" t="str">
        <f>IF(L90="x",20,"")</f>
        <v/>
      </c>
      <c r="V90" s="1" t="str">
        <f>IF(M90="x",50,"")</f>
        <v/>
      </c>
      <c r="W90" s="1" t="str">
        <f>IF(N90="x",70,"")</f>
        <v/>
      </c>
      <c r="X90" s="1" t="str">
        <f>IF(O90="x",85,"")</f>
        <v/>
      </c>
      <c r="Y90" s="1" t="str">
        <f>IF(P90="x",100,"")</f>
        <v/>
      </c>
      <c r="Z90" s="1">
        <f>SUM(U90:Y90)/$A$87*K90</f>
        <v>0</v>
      </c>
    </row>
    <row r="91" spans="1:26" ht="59.45" customHeight="1" x14ac:dyDescent="0.2">
      <c r="A91" s="78">
        <v>2</v>
      </c>
      <c r="B91" s="309" t="s">
        <v>106</v>
      </c>
      <c r="C91" s="284"/>
      <c r="D91" s="176" t="s">
        <v>27</v>
      </c>
      <c r="E91" s="176"/>
      <c r="F91" s="176"/>
      <c r="G91" s="176"/>
      <c r="H91" s="176"/>
      <c r="I91" s="176"/>
      <c r="J91" s="176"/>
      <c r="K91" s="90">
        <v>3</v>
      </c>
      <c r="L91" s="15"/>
      <c r="M91" s="15"/>
      <c r="N91" s="15"/>
      <c r="O91" s="15"/>
      <c r="P91" s="15"/>
      <c r="Q91" s="167"/>
      <c r="R91" s="167"/>
      <c r="S91" s="167"/>
      <c r="U91" s="1" t="str">
        <f t="shared" ref="U91:U99" si="34">IF(L91="x",20,"")</f>
        <v/>
      </c>
      <c r="V91" s="1" t="str">
        <f t="shared" ref="V91:V99" si="35">IF(M91="x",50,"")</f>
        <v/>
      </c>
      <c r="W91" s="1" t="str">
        <f t="shared" ref="W91:W99" si="36">IF(N91="x",70,"")</f>
        <v/>
      </c>
      <c r="X91" s="1" t="str">
        <f t="shared" ref="X91:X99" si="37">IF(O91="x",85,"")</f>
        <v/>
      </c>
      <c r="Y91" s="1" t="str">
        <f t="shared" ref="Y91:Y99" si="38">IF(P91="x",100,"")</f>
        <v/>
      </c>
      <c r="Z91" s="1">
        <f t="shared" ref="Z91:Z99" si="39">SUM(U91:Y91)/$A$87*K91</f>
        <v>0</v>
      </c>
    </row>
    <row r="92" spans="1:26" ht="57" customHeight="1" x14ac:dyDescent="0.2">
      <c r="A92" s="78">
        <v>3</v>
      </c>
      <c r="B92" s="176" t="s">
        <v>20</v>
      </c>
      <c r="C92" s="176"/>
      <c r="D92" s="284" t="s">
        <v>107</v>
      </c>
      <c r="E92" s="284"/>
      <c r="F92" s="284"/>
      <c r="G92" s="284"/>
      <c r="H92" s="284"/>
      <c r="I92" s="284"/>
      <c r="J92" s="285"/>
      <c r="K92" s="90">
        <v>3</v>
      </c>
      <c r="L92" s="15"/>
      <c r="M92" s="15"/>
      <c r="N92" s="15"/>
      <c r="O92" s="15"/>
      <c r="P92" s="15"/>
      <c r="Q92" s="167"/>
      <c r="R92" s="167"/>
      <c r="S92" s="167"/>
      <c r="U92" s="1" t="str">
        <f t="shared" si="34"/>
        <v/>
      </c>
      <c r="V92" s="1" t="str">
        <f t="shared" si="35"/>
        <v/>
      </c>
      <c r="W92" s="1" t="str">
        <f t="shared" si="36"/>
        <v/>
      </c>
      <c r="X92" s="1" t="str">
        <f t="shared" si="37"/>
        <v/>
      </c>
      <c r="Y92" s="1" t="str">
        <f t="shared" si="38"/>
        <v/>
      </c>
      <c r="Z92" s="1">
        <f t="shared" si="39"/>
        <v>0</v>
      </c>
    </row>
    <row r="93" spans="1:26" ht="52.15" customHeight="1" x14ac:dyDescent="0.2">
      <c r="A93" s="78">
        <v>4</v>
      </c>
      <c r="B93" s="309" t="s">
        <v>108</v>
      </c>
      <c r="C93" s="285"/>
      <c r="D93" s="176" t="s">
        <v>109</v>
      </c>
      <c r="E93" s="176"/>
      <c r="F93" s="176"/>
      <c r="G93" s="176"/>
      <c r="H93" s="176"/>
      <c r="I93" s="176"/>
      <c r="J93" s="176"/>
      <c r="K93" s="90">
        <v>3</v>
      </c>
      <c r="L93" s="15"/>
      <c r="M93" s="15"/>
      <c r="N93" s="15"/>
      <c r="O93" s="15"/>
      <c r="P93" s="15"/>
      <c r="Q93" s="167"/>
      <c r="R93" s="167"/>
      <c r="S93" s="167"/>
      <c r="U93" s="1" t="str">
        <f t="shared" si="34"/>
        <v/>
      </c>
      <c r="V93" s="1" t="str">
        <f t="shared" si="35"/>
        <v/>
      </c>
      <c r="W93" s="1" t="str">
        <f t="shared" si="36"/>
        <v/>
      </c>
      <c r="X93" s="1" t="str">
        <f t="shared" si="37"/>
        <v/>
      </c>
      <c r="Y93" s="1" t="str">
        <f t="shared" si="38"/>
        <v/>
      </c>
      <c r="Z93" s="1">
        <f t="shared" si="39"/>
        <v>0</v>
      </c>
    </row>
    <row r="94" spans="1:26" ht="52.15" customHeight="1" x14ac:dyDescent="0.2">
      <c r="A94" s="78">
        <v>5</v>
      </c>
      <c r="B94" s="309" t="s">
        <v>110</v>
      </c>
      <c r="C94" s="285"/>
      <c r="D94" s="176" t="s">
        <v>111</v>
      </c>
      <c r="E94" s="176"/>
      <c r="F94" s="176"/>
      <c r="G94" s="176"/>
      <c r="H94" s="176"/>
      <c r="I94" s="176"/>
      <c r="J94" s="176"/>
      <c r="K94" s="90">
        <v>3</v>
      </c>
      <c r="L94" s="15"/>
      <c r="M94" s="15"/>
      <c r="N94" s="15"/>
      <c r="O94" s="15"/>
      <c r="P94" s="15"/>
      <c r="Q94" s="167"/>
      <c r="R94" s="167"/>
      <c r="S94" s="167"/>
      <c r="U94" s="1" t="str">
        <f t="shared" si="34"/>
        <v/>
      </c>
      <c r="V94" s="1" t="str">
        <f t="shared" si="35"/>
        <v/>
      </c>
      <c r="W94" s="1" t="str">
        <f t="shared" si="36"/>
        <v/>
      </c>
      <c r="X94" s="1" t="str">
        <f t="shared" si="37"/>
        <v/>
      </c>
      <c r="Y94" s="1" t="str">
        <f t="shared" si="38"/>
        <v/>
      </c>
      <c r="Z94" s="1">
        <f t="shared" si="39"/>
        <v>0</v>
      </c>
    </row>
    <row r="95" spans="1:26" ht="52.15" customHeight="1" x14ac:dyDescent="0.2">
      <c r="A95" s="78">
        <v>6</v>
      </c>
      <c r="B95" s="309" t="s">
        <v>112</v>
      </c>
      <c r="C95" s="285"/>
      <c r="D95" s="176" t="s">
        <v>115</v>
      </c>
      <c r="E95" s="176"/>
      <c r="F95" s="176"/>
      <c r="G95" s="176"/>
      <c r="H95" s="176"/>
      <c r="I95" s="176"/>
      <c r="J95" s="176"/>
      <c r="K95" s="90">
        <v>3</v>
      </c>
      <c r="L95" s="15"/>
      <c r="M95" s="15"/>
      <c r="N95" s="15"/>
      <c r="O95" s="15"/>
      <c r="P95" s="15"/>
      <c r="Q95" s="167"/>
      <c r="R95" s="167"/>
      <c r="S95" s="167"/>
      <c r="U95" s="1" t="str">
        <f t="shared" si="34"/>
        <v/>
      </c>
      <c r="V95" s="1" t="str">
        <f t="shared" si="35"/>
        <v/>
      </c>
      <c r="W95" s="1" t="str">
        <f t="shared" si="36"/>
        <v/>
      </c>
      <c r="X95" s="1" t="str">
        <f t="shared" si="37"/>
        <v/>
      </c>
      <c r="Y95" s="1" t="str">
        <f t="shared" si="38"/>
        <v/>
      </c>
      <c r="Z95" s="1">
        <f t="shared" si="39"/>
        <v>0</v>
      </c>
    </row>
    <row r="96" spans="1:26" ht="52.15" customHeight="1" x14ac:dyDescent="0.2">
      <c r="A96" s="78">
        <v>7</v>
      </c>
      <c r="B96" s="309" t="s">
        <v>24</v>
      </c>
      <c r="C96" s="285"/>
      <c r="D96" s="176" t="s">
        <v>116</v>
      </c>
      <c r="E96" s="176"/>
      <c r="F96" s="176"/>
      <c r="G96" s="176"/>
      <c r="H96" s="176"/>
      <c r="I96" s="176"/>
      <c r="J96" s="176"/>
      <c r="K96" s="90">
        <v>3</v>
      </c>
      <c r="L96" s="15"/>
      <c r="M96" s="15"/>
      <c r="N96" s="15"/>
      <c r="O96" s="15"/>
      <c r="P96" s="15"/>
      <c r="Q96" s="167"/>
      <c r="R96" s="167"/>
      <c r="S96" s="167"/>
      <c r="U96" s="1" t="str">
        <f t="shared" si="34"/>
        <v/>
      </c>
      <c r="V96" s="1" t="str">
        <f t="shared" si="35"/>
        <v/>
      </c>
      <c r="W96" s="1" t="str">
        <f t="shared" si="36"/>
        <v/>
      </c>
      <c r="X96" s="1" t="str">
        <f t="shared" si="37"/>
        <v/>
      </c>
      <c r="Y96" s="1" t="str">
        <f t="shared" si="38"/>
        <v/>
      </c>
      <c r="Z96" s="1">
        <f t="shared" si="39"/>
        <v>0</v>
      </c>
    </row>
    <row r="97" spans="1:26" ht="52.15" customHeight="1" x14ac:dyDescent="0.2">
      <c r="A97" s="78">
        <v>8</v>
      </c>
      <c r="B97" s="309" t="s">
        <v>113</v>
      </c>
      <c r="C97" s="285"/>
      <c r="D97" s="176" t="s">
        <v>117</v>
      </c>
      <c r="E97" s="176"/>
      <c r="F97" s="176"/>
      <c r="G97" s="176"/>
      <c r="H97" s="176"/>
      <c r="I97" s="176"/>
      <c r="J97" s="176"/>
      <c r="K97" s="90">
        <v>3</v>
      </c>
      <c r="L97" s="15"/>
      <c r="M97" s="15"/>
      <c r="N97" s="15"/>
      <c r="O97" s="15"/>
      <c r="P97" s="15"/>
      <c r="Q97" s="167"/>
      <c r="R97" s="167"/>
      <c r="S97" s="167"/>
      <c r="U97" s="1" t="str">
        <f t="shared" si="34"/>
        <v/>
      </c>
      <c r="V97" s="1" t="str">
        <f t="shared" si="35"/>
        <v/>
      </c>
      <c r="W97" s="1" t="str">
        <f t="shared" si="36"/>
        <v/>
      </c>
      <c r="X97" s="1" t="str">
        <f t="shared" si="37"/>
        <v/>
      </c>
      <c r="Y97" s="1" t="str">
        <f t="shared" si="38"/>
        <v/>
      </c>
      <c r="Z97" s="1">
        <f t="shared" si="39"/>
        <v>0</v>
      </c>
    </row>
    <row r="98" spans="1:26" ht="52.15" customHeight="1" x14ac:dyDescent="0.2">
      <c r="A98" s="78">
        <v>9</v>
      </c>
      <c r="B98" s="309" t="s">
        <v>89</v>
      </c>
      <c r="C98" s="285"/>
      <c r="D98" s="176" t="s">
        <v>118</v>
      </c>
      <c r="E98" s="176"/>
      <c r="F98" s="176"/>
      <c r="G98" s="176"/>
      <c r="H98" s="176"/>
      <c r="I98" s="176"/>
      <c r="J98" s="176"/>
      <c r="K98" s="90">
        <v>3</v>
      </c>
      <c r="L98" s="15"/>
      <c r="M98" s="15"/>
      <c r="N98" s="15"/>
      <c r="O98" s="15"/>
      <c r="P98" s="15"/>
      <c r="Q98" s="167"/>
      <c r="R98" s="167"/>
      <c r="S98" s="167"/>
      <c r="U98" s="1" t="str">
        <f t="shared" si="34"/>
        <v/>
      </c>
      <c r="V98" s="1" t="str">
        <f t="shared" si="35"/>
        <v/>
      </c>
      <c r="W98" s="1" t="str">
        <f t="shared" si="36"/>
        <v/>
      </c>
      <c r="X98" s="1" t="str">
        <f t="shared" si="37"/>
        <v/>
      </c>
      <c r="Y98" s="1" t="str">
        <f t="shared" si="38"/>
        <v/>
      </c>
      <c r="Z98" s="1">
        <f t="shared" si="39"/>
        <v>0</v>
      </c>
    </row>
    <row r="99" spans="1:26" ht="52.15" customHeight="1" x14ac:dyDescent="0.2">
      <c r="A99" s="78">
        <v>10</v>
      </c>
      <c r="B99" s="309" t="s">
        <v>114</v>
      </c>
      <c r="C99" s="285"/>
      <c r="D99" s="176" t="s">
        <v>119</v>
      </c>
      <c r="E99" s="176"/>
      <c r="F99" s="176"/>
      <c r="G99" s="176"/>
      <c r="H99" s="176"/>
      <c r="I99" s="176"/>
      <c r="J99" s="176"/>
      <c r="K99" s="90">
        <v>3</v>
      </c>
      <c r="L99" s="15"/>
      <c r="M99" s="15"/>
      <c r="N99" s="15"/>
      <c r="O99" s="15"/>
      <c r="P99" s="15"/>
      <c r="Q99" s="167"/>
      <c r="R99" s="167"/>
      <c r="S99" s="167"/>
      <c r="U99" s="1" t="str">
        <f t="shared" si="34"/>
        <v/>
      </c>
      <c r="V99" s="1" t="str">
        <f t="shared" si="35"/>
        <v/>
      </c>
      <c r="W99" s="1" t="str">
        <f t="shared" si="36"/>
        <v/>
      </c>
      <c r="X99" s="1" t="str">
        <f t="shared" si="37"/>
        <v/>
      </c>
      <c r="Y99" s="1" t="str">
        <f t="shared" si="38"/>
        <v/>
      </c>
      <c r="Z99" s="1">
        <f t="shared" si="39"/>
        <v>0</v>
      </c>
    </row>
    <row r="100" spans="1:26" ht="41.45" customHeight="1" x14ac:dyDescent="0.2">
      <c r="A100" s="287" t="s">
        <v>145</v>
      </c>
      <c r="B100" s="288"/>
      <c r="C100" s="288"/>
      <c r="D100" s="288"/>
      <c r="E100" s="288"/>
      <c r="F100" s="288"/>
      <c r="G100" s="288"/>
      <c r="H100" s="288"/>
      <c r="I100" s="288"/>
      <c r="J100" s="289"/>
      <c r="K100" s="13">
        <f>SUM(K90:K99)</f>
        <v>30</v>
      </c>
      <c r="L100" s="255" t="str">
        <f>IF(K100=A87,"pesatura corretta","pesatura non corretta")</f>
        <v>pesatura corretta</v>
      </c>
      <c r="M100" s="255"/>
      <c r="N100" s="255"/>
      <c r="O100" s="255"/>
      <c r="P100" s="255"/>
      <c r="Q100" s="255"/>
      <c r="R100" s="255"/>
      <c r="S100" s="255"/>
      <c r="Z100" s="1">
        <f>SUM(Z90:Z99)</f>
        <v>0</v>
      </c>
    </row>
    <row r="101" spans="1:26" x14ac:dyDescent="0.2">
      <c r="A101" s="269"/>
      <c r="B101" s="270"/>
      <c r="C101" s="270"/>
      <c r="D101" s="270"/>
      <c r="E101" s="270"/>
      <c r="F101" s="270"/>
      <c r="G101" s="270"/>
      <c r="H101" s="270"/>
      <c r="I101" s="270"/>
      <c r="J101" s="270"/>
      <c r="K101" s="270"/>
      <c r="L101" s="270"/>
      <c r="M101" s="270"/>
      <c r="N101" s="270"/>
      <c r="O101" s="270"/>
      <c r="P101" s="270"/>
      <c r="Q101" s="270"/>
      <c r="R101" s="270"/>
      <c r="S101" s="271"/>
    </row>
    <row r="102" spans="1:26" ht="55.9" hidden="1" customHeight="1" x14ac:dyDescent="0.2">
      <c r="A102" s="295" t="s">
        <v>31</v>
      </c>
      <c r="B102" s="296"/>
      <c r="C102" s="296"/>
      <c r="D102" s="296"/>
      <c r="E102" s="296"/>
      <c r="F102" s="296"/>
      <c r="G102" s="296"/>
      <c r="H102" s="296"/>
      <c r="I102" s="296"/>
      <c r="J102" s="296"/>
      <c r="K102" s="296"/>
      <c r="L102" s="296"/>
      <c r="M102" s="296"/>
      <c r="N102" s="296"/>
      <c r="O102" s="296"/>
      <c r="P102" s="296"/>
      <c r="Q102" s="296"/>
      <c r="R102" s="296"/>
      <c r="S102" s="297"/>
    </row>
    <row r="103" spans="1:26" ht="31.9" hidden="1" customHeight="1" x14ac:dyDescent="0.2">
      <c r="A103" s="299" t="s">
        <v>33</v>
      </c>
      <c r="B103" s="298"/>
      <c r="C103" s="298"/>
      <c r="D103" s="298"/>
      <c r="E103" s="298"/>
      <c r="F103" s="298"/>
      <c r="G103" s="298"/>
      <c r="H103" s="298"/>
      <c r="I103" s="298"/>
      <c r="J103" s="293"/>
      <c r="K103" s="311">
        <f>K42</f>
        <v>0</v>
      </c>
      <c r="L103" s="312"/>
      <c r="M103" s="292" t="s">
        <v>160</v>
      </c>
      <c r="N103" s="293"/>
      <c r="O103" s="91">
        <f>A8</f>
        <v>40</v>
      </c>
      <c r="P103" s="292" t="s">
        <v>85</v>
      </c>
      <c r="Q103" s="298"/>
      <c r="R103" s="293"/>
      <c r="S103" s="92">
        <f>K103/O103</f>
        <v>0</v>
      </c>
    </row>
    <row r="104" spans="1:26" ht="31.9" hidden="1" customHeight="1" x14ac:dyDescent="0.2">
      <c r="A104" s="299" t="s">
        <v>34</v>
      </c>
      <c r="B104" s="298"/>
      <c r="C104" s="298"/>
      <c r="D104" s="298"/>
      <c r="E104" s="298"/>
      <c r="F104" s="298"/>
      <c r="G104" s="298"/>
      <c r="H104" s="298"/>
      <c r="I104" s="298"/>
      <c r="J104" s="293"/>
      <c r="K104" s="290" t="e">
        <f>#REF!</f>
        <v>#REF!</v>
      </c>
      <c r="L104" s="290"/>
      <c r="M104" s="292" t="s">
        <v>160</v>
      </c>
      <c r="N104" s="293"/>
      <c r="O104" s="91">
        <f>A46</f>
        <v>30</v>
      </c>
      <c r="P104" s="292" t="s">
        <v>85</v>
      </c>
      <c r="Q104" s="298"/>
      <c r="R104" s="293"/>
      <c r="S104" s="92" t="e">
        <f>K104/O104</f>
        <v>#REF!</v>
      </c>
    </row>
    <row r="105" spans="1:26" ht="31.9" hidden="1" customHeight="1" x14ac:dyDescent="0.2">
      <c r="A105" s="299" t="s">
        <v>35</v>
      </c>
      <c r="B105" s="298"/>
      <c r="C105" s="298"/>
      <c r="D105" s="298"/>
      <c r="E105" s="298"/>
      <c r="F105" s="298"/>
      <c r="G105" s="298"/>
      <c r="H105" s="298"/>
      <c r="I105" s="298"/>
      <c r="J105" s="293"/>
      <c r="K105" s="290" t="e">
        <f>#REF!</f>
        <v>#REF!</v>
      </c>
      <c r="L105" s="290"/>
      <c r="M105" s="292" t="s">
        <v>160</v>
      </c>
      <c r="N105" s="293"/>
      <c r="O105" s="91">
        <f>A87</f>
        <v>30</v>
      </c>
      <c r="P105" s="292" t="s">
        <v>85</v>
      </c>
      <c r="Q105" s="298"/>
      <c r="R105" s="293"/>
      <c r="S105" s="92" t="e">
        <f>K105/O105</f>
        <v>#REF!</v>
      </c>
    </row>
    <row r="106" spans="1:26" ht="75" hidden="1" customHeight="1" thickBot="1" x14ac:dyDescent="0.25">
      <c r="A106" s="300" t="s">
        <v>32</v>
      </c>
      <c r="B106" s="301"/>
      <c r="C106" s="301"/>
      <c r="D106" s="301"/>
      <c r="E106" s="301"/>
      <c r="F106" s="301"/>
      <c r="G106" s="301"/>
      <c r="H106" s="301"/>
      <c r="I106" s="301"/>
      <c r="J106" s="302"/>
      <c r="K106" s="291" t="e">
        <f>SUM(K103:K105)</f>
        <v>#REF!</v>
      </c>
      <c r="L106" s="291"/>
      <c r="M106" s="294" t="s">
        <v>86</v>
      </c>
      <c r="N106" s="294"/>
      <c r="O106" s="93">
        <f>SUM(O103:O105)</f>
        <v>100</v>
      </c>
      <c r="P106" s="94" t="s">
        <v>146</v>
      </c>
      <c r="Q106" s="95" t="s">
        <v>148</v>
      </c>
      <c r="R106" s="94" t="s">
        <v>147</v>
      </c>
      <c r="S106" s="96" t="e">
        <f>K106/100</f>
        <v>#REF!</v>
      </c>
    </row>
    <row r="107" spans="1:26" ht="89.45" customHeight="1" x14ac:dyDescent="0.2">
      <c r="A107" s="310" t="s">
        <v>52</v>
      </c>
      <c r="B107" s="310"/>
      <c r="N107" s="310" t="s">
        <v>54</v>
      </c>
      <c r="O107" s="310"/>
      <c r="P107" s="305"/>
      <c r="Q107" s="305"/>
      <c r="R107" s="305"/>
      <c r="S107" s="305"/>
    </row>
    <row r="108" spans="1:26" ht="89.45" customHeight="1" x14ac:dyDescent="0.2">
      <c r="A108" s="310" t="s">
        <v>53</v>
      </c>
      <c r="B108" s="310"/>
      <c r="N108" s="310" t="s">
        <v>54</v>
      </c>
      <c r="O108" s="310"/>
      <c r="P108" s="306"/>
      <c r="Q108" s="306"/>
      <c r="R108" s="306"/>
      <c r="S108" s="306"/>
    </row>
  </sheetData>
  <mergeCells count="119">
    <mergeCell ref="A62:A63"/>
    <mergeCell ref="P107:S107"/>
    <mergeCell ref="P108:S108"/>
    <mergeCell ref="K88:K89"/>
    <mergeCell ref="A88:A89"/>
    <mergeCell ref="B88:C89"/>
    <mergeCell ref="B90:C90"/>
    <mergeCell ref="B93:C93"/>
    <mergeCell ref="B94:C94"/>
    <mergeCell ref="B95:C95"/>
    <mergeCell ref="B96:C96"/>
    <mergeCell ref="B97:C97"/>
    <mergeCell ref="B98:C98"/>
    <mergeCell ref="B99:C99"/>
    <mergeCell ref="B91:C91"/>
    <mergeCell ref="B92:C92"/>
    <mergeCell ref="L89:P89"/>
    <mergeCell ref="A107:B107"/>
    <mergeCell ref="A108:B108"/>
    <mergeCell ref="N107:O107"/>
    <mergeCell ref="N108:O108"/>
    <mergeCell ref="Q98:S98"/>
    <mergeCell ref="K103:L103"/>
    <mergeCell ref="K104:L104"/>
    <mergeCell ref="K105:L105"/>
    <mergeCell ref="K106:L106"/>
    <mergeCell ref="M103:N103"/>
    <mergeCell ref="M104:N104"/>
    <mergeCell ref="M105:N105"/>
    <mergeCell ref="M106:N106"/>
    <mergeCell ref="A102:S102"/>
    <mergeCell ref="P105:R105"/>
    <mergeCell ref="P103:R103"/>
    <mergeCell ref="P104:R104"/>
    <mergeCell ref="A103:J103"/>
    <mergeCell ref="A104:J104"/>
    <mergeCell ref="A105:J105"/>
    <mergeCell ref="A106:J106"/>
    <mergeCell ref="A101:S101"/>
    <mergeCell ref="A6:S6"/>
    <mergeCell ref="L7:R8"/>
    <mergeCell ref="A7:K7"/>
    <mergeCell ref="A8:K8"/>
    <mergeCell ref="Q99:S99"/>
    <mergeCell ref="D41:G41"/>
    <mergeCell ref="H9:H10"/>
    <mergeCell ref="I9:I10"/>
    <mergeCell ref="E9:G9"/>
    <mergeCell ref="Q91:S91"/>
    <mergeCell ref="L86:P87"/>
    <mergeCell ref="Q90:S90"/>
    <mergeCell ref="A45:K45"/>
    <mergeCell ref="D88:J89"/>
    <mergeCell ref="D90:J90"/>
    <mergeCell ref="D91:J91"/>
    <mergeCell ref="D99:J99"/>
    <mergeCell ref="A87:K87"/>
    <mergeCell ref="D92:J92"/>
    <mergeCell ref="D93:J93"/>
    <mergeCell ref="D94:J94"/>
    <mergeCell ref="L100:S100"/>
    <mergeCell ref="A100:J100"/>
    <mergeCell ref="D95:J95"/>
    <mergeCell ref="D96:J96"/>
    <mergeCell ref="D97:J97"/>
    <mergeCell ref="D98:J98"/>
    <mergeCell ref="K84:R84"/>
    <mergeCell ref="A85:S85"/>
    <mergeCell ref="A83:C83"/>
    <mergeCell ref="L83:S83"/>
    <mergeCell ref="L48:R48"/>
    <mergeCell ref="S45:S48"/>
    <mergeCell ref="Q97:S97"/>
    <mergeCell ref="A86:K86"/>
    <mergeCell ref="Q86:S89"/>
    <mergeCell ref="A84:J84"/>
    <mergeCell ref="Q95:S95"/>
    <mergeCell ref="Q96:S96"/>
    <mergeCell ref="Q92:S92"/>
    <mergeCell ref="Q93:S93"/>
    <mergeCell ref="Q94:S94"/>
    <mergeCell ref="J47:J48"/>
    <mergeCell ref="B62:B63"/>
    <mergeCell ref="K47:K48"/>
    <mergeCell ref="A47:A48"/>
    <mergeCell ref="E47:G47"/>
    <mergeCell ref="L41:S41"/>
    <mergeCell ref="A43:S43"/>
    <mergeCell ref="A44:S44"/>
    <mergeCell ref="S7:S10"/>
    <mergeCell ref="B26:B33"/>
    <mergeCell ref="B11:B16"/>
    <mergeCell ref="B17:B20"/>
    <mergeCell ref="J9:J10"/>
    <mergeCell ref="K9:K10"/>
    <mergeCell ref="H47:H48"/>
    <mergeCell ref="I47:I48"/>
    <mergeCell ref="B21:B23"/>
    <mergeCell ref="A1:L1"/>
    <mergeCell ref="K2:L2"/>
    <mergeCell ref="A3:C3"/>
    <mergeCell ref="D3:L3"/>
    <mergeCell ref="A4:C4"/>
    <mergeCell ref="D4:L4"/>
    <mergeCell ref="A5:C5"/>
    <mergeCell ref="D5:L5"/>
    <mergeCell ref="A2:D2"/>
    <mergeCell ref="E2:J2"/>
    <mergeCell ref="A11:A16"/>
    <mergeCell ref="A17:A20"/>
    <mergeCell ref="A21:A23"/>
    <mergeCell ref="A26:A33"/>
    <mergeCell ref="K42:R42"/>
    <mergeCell ref="L45:R46"/>
    <mergeCell ref="A46:K46"/>
    <mergeCell ref="A9:A10"/>
    <mergeCell ref="A42:J42"/>
    <mergeCell ref="L10:R10"/>
    <mergeCell ref="A41:C41"/>
  </mergeCells>
  <conditionalFormatting sqref="K41">
    <cfRule type="cellIs" dxfId="17" priority="1" operator="notEqual">
      <formula>$A$8</formula>
    </cfRule>
    <cfRule type="cellIs" dxfId="16" priority="2" operator="equal">
      <formula>$A$8</formula>
    </cfRule>
  </conditionalFormatting>
  <conditionalFormatting sqref="K83">
    <cfRule type="cellIs" dxfId="15" priority="9" operator="notEqual">
      <formula>$A$46</formula>
    </cfRule>
    <cfRule type="cellIs" dxfId="14" priority="10" operator="equal">
      <formula>$A$46</formula>
    </cfRule>
  </conditionalFormatting>
  <conditionalFormatting sqref="K100">
    <cfRule type="cellIs" dxfId="13" priority="7" operator="notEqual">
      <formula>$A$46</formula>
    </cfRule>
    <cfRule type="cellIs" dxfId="12" priority="8" operator="equal">
      <formula>$A$46</formula>
    </cfRule>
  </conditionalFormatting>
  <pageMargins left="0.7" right="0.7" top="0.75" bottom="0.75" header="0.3" footer="0.3"/>
  <pageSetup paperSize="9" scale="75" fitToHeight="0" orientation="landscape" r:id="rId1"/>
  <rowBreaks count="3" manualBreakCount="3">
    <brk id="16" max="18" man="1"/>
    <brk id="43" max="18" man="1"/>
    <brk id="87" max="18" man="1"/>
  </row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D5:D11"/>
  <sheetViews>
    <sheetView workbookViewId="0">
      <selection activeCell="D10" sqref="D10:D11"/>
    </sheetView>
  </sheetViews>
  <sheetFormatPr defaultRowHeight="15" x14ac:dyDescent="0.25"/>
  <cols>
    <col min="4" max="4" width="32" bestFit="1" customWidth="1"/>
  </cols>
  <sheetData>
    <row r="5" spans="4:4" ht="15.75" thickBot="1" x14ac:dyDescent="0.3"/>
    <row r="6" spans="4:4" x14ac:dyDescent="0.25">
      <c r="D6" s="109" t="s">
        <v>188</v>
      </c>
    </row>
    <row r="7" spans="4:4" x14ac:dyDescent="0.25">
      <c r="D7" s="110" t="s">
        <v>189</v>
      </c>
    </row>
    <row r="8" spans="4:4" ht="15.75" thickBot="1" x14ac:dyDescent="0.3">
      <c r="D8" s="111" t="s">
        <v>186</v>
      </c>
    </row>
    <row r="9" spans="4:4" ht="15.75" thickBot="1" x14ac:dyDescent="0.3">
      <c r="D9" s="112"/>
    </row>
    <row r="10" spans="4:4" x14ac:dyDescent="0.25">
      <c r="D10" s="109" t="s">
        <v>190</v>
      </c>
    </row>
    <row r="11" spans="4:4" ht="15.75" thickBot="1" x14ac:dyDescent="0.3">
      <c r="D11" s="111" t="s">
        <v>191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pageSetUpPr fitToPage="1"/>
  </sheetPr>
  <dimension ref="A1:Z111"/>
  <sheetViews>
    <sheetView view="pageBreakPreview" topLeftCell="A53" zoomScale="120" zoomScaleNormal="120" zoomScaleSheetLayoutView="120" workbookViewId="0">
      <selection activeCell="D60" sqref="D60"/>
    </sheetView>
  </sheetViews>
  <sheetFormatPr defaultColWidth="8.85546875" defaultRowHeight="14.25" x14ac:dyDescent="0.2"/>
  <cols>
    <col min="1" max="1" width="7.5703125" style="1" customWidth="1"/>
    <col min="2" max="2" width="38.5703125" style="19" customWidth="1"/>
    <col min="3" max="3" width="48.140625" style="19" customWidth="1"/>
    <col min="4" max="4" width="30.5703125" style="19" customWidth="1"/>
    <col min="5" max="5" width="5.28515625" style="77" customWidth="1"/>
    <col min="6" max="6" width="8.28515625" style="77" customWidth="1"/>
    <col min="7" max="7" width="5.28515625" style="77" customWidth="1"/>
    <col min="8" max="8" width="17.28515625" style="19" hidden="1" customWidth="1"/>
    <col min="9" max="9" width="17.28515625" style="19" customWidth="1"/>
    <col min="10" max="10" width="41" style="19" hidden="1" customWidth="1"/>
    <col min="11" max="11" width="11.85546875" style="1" customWidth="1"/>
    <col min="12" max="16" width="22.28515625" style="1" hidden="1" customWidth="1"/>
    <col min="17" max="17" width="21.85546875" style="1" hidden="1" customWidth="1"/>
    <col min="18" max="18" width="19.5703125" style="1" hidden="1" customWidth="1"/>
    <col min="19" max="19" width="27.28515625" style="1" hidden="1" customWidth="1"/>
    <col min="20" max="25" width="8.85546875" style="1" customWidth="1"/>
    <col min="26" max="26" width="25" style="1" customWidth="1"/>
    <col min="27" max="31" width="8.85546875" style="1" customWidth="1"/>
    <col min="32" max="16384" width="8.85546875" style="1"/>
  </cols>
  <sheetData>
    <row r="1" spans="1:26" ht="37.5" x14ac:dyDescent="0.2">
      <c r="A1" s="214" t="s">
        <v>177</v>
      </c>
      <c r="B1" s="215"/>
      <c r="C1" s="215"/>
      <c r="D1" s="215"/>
      <c r="E1" s="215"/>
      <c r="F1" s="215"/>
      <c r="G1" s="215"/>
      <c r="H1" s="215"/>
      <c r="I1" s="215"/>
      <c r="J1" s="215"/>
      <c r="K1" s="215"/>
      <c r="L1" s="216"/>
    </row>
    <row r="2" spans="1:26" ht="37.15" customHeight="1" x14ac:dyDescent="0.2">
      <c r="A2" s="223" t="s">
        <v>232</v>
      </c>
      <c r="B2" s="224"/>
      <c r="C2" s="224"/>
      <c r="D2" s="225"/>
      <c r="E2" s="226" t="s">
        <v>168</v>
      </c>
      <c r="F2" s="227"/>
      <c r="G2" s="227"/>
      <c r="H2" s="227"/>
      <c r="I2" s="227"/>
      <c r="J2" s="228"/>
      <c r="K2" s="217">
        <v>2025</v>
      </c>
      <c r="L2" s="218"/>
    </row>
    <row r="3" spans="1:26" s="107" customFormat="1" ht="18.75" hidden="1" x14ac:dyDescent="0.25">
      <c r="A3" s="219" t="s">
        <v>169</v>
      </c>
      <c r="B3" s="220"/>
      <c r="C3" s="220"/>
      <c r="D3" s="221"/>
      <c r="E3" s="221"/>
      <c r="F3" s="221"/>
      <c r="G3" s="221"/>
      <c r="H3" s="221"/>
      <c r="I3" s="221"/>
      <c r="J3" s="221"/>
      <c r="K3" s="221"/>
      <c r="L3" s="222"/>
    </row>
    <row r="4" spans="1:26" s="107" customFormat="1" ht="51.75" customHeight="1" x14ac:dyDescent="0.25">
      <c r="A4" s="219" t="s">
        <v>170</v>
      </c>
      <c r="B4" s="220"/>
      <c r="C4" s="220"/>
      <c r="D4" s="221" t="s">
        <v>230</v>
      </c>
      <c r="E4" s="221"/>
      <c r="F4" s="221"/>
      <c r="G4" s="221"/>
      <c r="H4" s="221"/>
      <c r="I4" s="221"/>
      <c r="J4" s="221"/>
      <c r="K4" s="221"/>
      <c r="L4" s="222"/>
    </row>
    <row r="5" spans="1:26" s="107" customFormat="1" ht="37.5" customHeight="1" x14ac:dyDescent="0.25">
      <c r="A5" s="219" t="s">
        <v>176</v>
      </c>
      <c r="B5" s="220"/>
      <c r="C5" s="220"/>
      <c r="D5" s="221" t="s">
        <v>231</v>
      </c>
      <c r="E5" s="221"/>
      <c r="F5" s="221"/>
      <c r="G5" s="221"/>
      <c r="H5" s="221"/>
      <c r="I5" s="221"/>
      <c r="J5" s="221"/>
      <c r="K5" s="221"/>
      <c r="L5" s="222"/>
    </row>
    <row r="6" spans="1:26" ht="45.6" customHeight="1" x14ac:dyDescent="0.2">
      <c r="A6" s="272" t="s">
        <v>9</v>
      </c>
      <c r="B6" s="272"/>
      <c r="C6" s="272"/>
      <c r="D6" s="272"/>
      <c r="E6" s="272"/>
      <c r="F6" s="272"/>
      <c r="G6" s="272"/>
      <c r="H6" s="272"/>
      <c r="I6" s="272"/>
      <c r="J6" s="272"/>
      <c r="K6" s="272"/>
      <c r="L6" s="272"/>
      <c r="M6" s="272"/>
      <c r="N6" s="272"/>
      <c r="O6" s="272"/>
      <c r="P6" s="272"/>
      <c r="Q6" s="272"/>
      <c r="R6" s="272"/>
      <c r="S6" s="272"/>
    </row>
    <row r="7" spans="1:26" ht="35.450000000000003" customHeight="1" x14ac:dyDescent="0.2">
      <c r="A7" s="192" t="s">
        <v>133</v>
      </c>
      <c r="B7" s="192"/>
      <c r="C7" s="192"/>
      <c r="D7" s="192"/>
      <c r="E7" s="192"/>
      <c r="F7" s="192"/>
      <c r="G7" s="192"/>
      <c r="H7" s="192"/>
      <c r="I7" s="192"/>
      <c r="J7" s="192"/>
      <c r="K7" s="192"/>
      <c r="L7" s="247" t="s">
        <v>120</v>
      </c>
      <c r="M7" s="247"/>
      <c r="N7" s="247"/>
      <c r="O7" s="247"/>
      <c r="P7" s="247"/>
      <c r="Q7" s="247"/>
      <c r="R7" s="247"/>
      <c r="S7" s="247" t="s">
        <v>7</v>
      </c>
    </row>
    <row r="8" spans="1:26" ht="39.6" customHeight="1" x14ac:dyDescent="0.2">
      <c r="A8" s="156">
        <v>40</v>
      </c>
      <c r="B8" s="273"/>
      <c r="C8" s="273"/>
      <c r="D8" s="273"/>
      <c r="E8" s="273"/>
      <c r="F8" s="273"/>
      <c r="G8" s="273"/>
      <c r="H8" s="273"/>
      <c r="I8" s="273"/>
      <c r="J8" s="273"/>
      <c r="K8" s="274"/>
      <c r="L8" s="247"/>
      <c r="M8" s="247"/>
      <c r="N8" s="247"/>
      <c r="O8" s="247"/>
      <c r="P8" s="247"/>
      <c r="Q8" s="247"/>
      <c r="R8" s="247"/>
      <c r="S8" s="247"/>
    </row>
    <row r="9" spans="1:26" ht="59.45" customHeight="1" x14ac:dyDescent="0.2">
      <c r="A9" s="239" t="s">
        <v>121</v>
      </c>
      <c r="B9" s="81" t="s">
        <v>161</v>
      </c>
      <c r="C9" s="81" t="s">
        <v>122</v>
      </c>
      <c r="D9" s="81" t="s">
        <v>163</v>
      </c>
      <c r="E9" s="275" t="s">
        <v>150</v>
      </c>
      <c r="F9" s="276"/>
      <c r="G9" s="277"/>
      <c r="H9" s="244" t="s">
        <v>124</v>
      </c>
      <c r="I9" s="244" t="s">
        <v>125</v>
      </c>
      <c r="J9" s="244" t="s">
        <v>126</v>
      </c>
      <c r="K9" s="244" t="s">
        <v>127</v>
      </c>
      <c r="L9" s="79" t="s">
        <v>159</v>
      </c>
      <c r="M9" s="79" t="s">
        <v>158</v>
      </c>
      <c r="N9" s="79" t="s">
        <v>157</v>
      </c>
      <c r="O9" s="79" t="s">
        <v>153</v>
      </c>
      <c r="P9" s="79" t="s">
        <v>154</v>
      </c>
      <c r="Q9" s="79" t="s">
        <v>155</v>
      </c>
      <c r="R9" s="79" t="s">
        <v>156</v>
      </c>
      <c r="S9" s="247"/>
    </row>
    <row r="10" spans="1:26" ht="74.45" customHeight="1" x14ac:dyDescent="0.2">
      <c r="A10" s="240"/>
      <c r="B10" s="81" t="s">
        <v>162</v>
      </c>
      <c r="C10" s="81" t="s">
        <v>128</v>
      </c>
      <c r="D10" s="97" t="s">
        <v>164</v>
      </c>
      <c r="E10" s="82" t="s">
        <v>97</v>
      </c>
      <c r="F10" s="82" t="s">
        <v>98</v>
      </c>
      <c r="G10" s="82" t="s">
        <v>99</v>
      </c>
      <c r="H10" s="244"/>
      <c r="I10" s="244"/>
      <c r="J10" s="244"/>
      <c r="K10" s="244"/>
      <c r="L10" s="244" t="s">
        <v>130</v>
      </c>
      <c r="M10" s="244"/>
      <c r="N10" s="244"/>
      <c r="O10" s="244"/>
      <c r="P10" s="244"/>
      <c r="Q10" s="244"/>
      <c r="R10" s="244"/>
      <c r="S10" s="247"/>
    </row>
    <row r="11" spans="1:26" ht="42.6" customHeight="1" x14ac:dyDescent="0.2">
      <c r="A11" s="229">
        <v>1</v>
      </c>
      <c r="B11" s="212" t="s">
        <v>219</v>
      </c>
      <c r="C11" s="5" t="s">
        <v>220</v>
      </c>
      <c r="D11" s="5" t="s">
        <v>172</v>
      </c>
      <c r="E11" s="10">
        <v>8</v>
      </c>
      <c r="F11" s="10">
        <v>8</v>
      </c>
      <c r="G11" s="10">
        <v>8</v>
      </c>
      <c r="H11" s="10">
        <f t="shared" ref="H11:H40" si="0">SUM(E11:G11)</f>
        <v>24</v>
      </c>
      <c r="I11" s="103">
        <f t="shared" ref="I11:I40" si="1">H11/$H$41</f>
        <v>9.6000000000000002E-2</v>
      </c>
      <c r="J11" s="104"/>
      <c r="K11" s="105">
        <f>$I11*$A$8</f>
        <v>3.84</v>
      </c>
      <c r="L11" s="15"/>
      <c r="M11" s="15"/>
      <c r="N11" s="15"/>
      <c r="O11" s="15"/>
      <c r="P11" s="15"/>
      <c r="Q11" s="15"/>
      <c r="R11" s="15"/>
      <c r="S11" s="76"/>
      <c r="T11" s="1" t="str">
        <f>IF(M11="x",20,"")</f>
        <v/>
      </c>
      <c r="U11" s="1" t="str">
        <f>IF(N11="x",40,"")</f>
        <v/>
      </c>
      <c r="V11" s="1" t="str">
        <f t="shared" ref="V11:V40" si="2">IF(O11="x",60,"")</f>
        <v/>
      </c>
      <c r="W11" s="1" t="str">
        <f>IF(P11="x",80,"")</f>
        <v/>
      </c>
      <c r="X11" s="1" t="str">
        <f>IF(Q11="x",90,"")</f>
        <v/>
      </c>
      <c r="Y11" s="1" t="str">
        <f>IF(R11="x",100,"")</f>
        <v/>
      </c>
      <c r="Z11" s="1">
        <f>SUM(T11:Y11)/$A$8*K11</f>
        <v>0</v>
      </c>
    </row>
    <row r="12" spans="1:26" ht="53.45" customHeight="1" x14ac:dyDescent="0.2">
      <c r="A12" s="230"/>
      <c r="B12" s="213"/>
      <c r="C12" s="5" t="s">
        <v>221</v>
      </c>
      <c r="D12" s="5" t="s">
        <v>172</v>
      </c>
      <c r="E12" s="10">
        <v>8</v>
      </c>
      <c r="F12" s="10">
        <v>8</v>
      </c>
      <c r="G12" s="10">
        <v>8</v>
      </c>
      <c r="H12" s="10">
        <f t="shared" si="0"/>
        <v>24</v>
      </c>
      <c r="I12" s="103">
        <f t="shared" si="1"/>
        <v>9.6000000000000002E-2</v>
      </c>
      <c r="J12" s="104"/>
      <c r="K12" s="105">
        <f t="shared" ref="K12:K40" si="3">$I12*$A$8</f>
        <v>3.84</v>
      </c>
      <c r="L12" s="15"/>
      <c r="M12" s="15"/>
      <c r="N12" s="15"/>
      <c r="O12" s="15"/>
      <c r="P12" s="15"/>
      <c r="Q12" s="15"/>
      <c r="R12" s="15"/>
      <c r="S12" s="76"/>
      <c r="T12" s="1" t="str">
        <f t="shared" ref="T12:T40" si="4">IF(M12="x",20,"")</f>
        <v/>
      </c>
      <c r="U12" s="1" t="str">
        <f t="shared" ref="U12:U40" si="5">IF(N12="x",40,"")</f>
        <v/>
      </c>
      <c r="V12" s="1" t="str">
        <f t="shared" si="2"/>
        <v/>
      </c>
      <c r="W12" s="1" t="str">
        <f t="shared" ref="W12:W40" si="6">IF(P12="x",80,"")</f>
        <v/>
      </c>
      <c r="X12" s="1" t="str">
        <f t="shared" ref="X12:X40" si="7">IF(Q12="x",90,"")</f>
        <v/>
      </c>
      <c r="Y12" s="1" t="str">
        <f t="shared" ref="Y12:Y40" si="8">IF(R12="x",100,"")</f>
        <v/>
      </c>
      <c r="Z12" s="1">
        <f t="shared" ref="Z12:Z40" si="9">SUM(T12:Y12)/$A$8*K12</f>
        <v>0</v>
      </c>
    </row>
    <row r="13" spans="1:26" ht="55.15" hidden="1" customHeight="1" x14ac:dyDescent="0.2">
      <c r="A13" s="230"/>
      <c r="B13" s="213"/>
      <c r="C13" s="5"/>
      <c r="D13" s="5"/>
      <c r="E13" s="10"/>
      <c r="F13" s="10"/>
      <c r="G13" s="10"/>
      <c r="H13" s="10">
        <f t="shared" si="0"/>
        <v>0</v>
      </c>
      <c r="I13" s="103">
        <f t="shared" si="1"/>
        <v>0</v>
      </c>
      <c r="J13" s="5"/>
      <c r="K13" s="105">
        <f t="shared" si="3"/>
        <v>0</v>
      </c>
      <c r="L13" s="15"/>
      <c r="M13" s="15"/>
      <c r="N13" s="15"/>
      <c r="O13" s="15"/>
      <c r="P13" s="15"/>
      <c r="Q13" s="15"/>
      <c r="R13" s="15"/>
      <c r="S13" s="76"/>
      <c r="T13" s="1" t="str">
        <f t="shared" si="4"/>
        <v/>
      </c>
      <c r="U13" s="1" t="str">
        <f t="shared" si="5"/>
        <v/>
      </c>
      <c r="V13" s="1" t="str">
        <f t="shared" si="2"/>
        <v/>
      </c>
      <c r="W13" s="1" t="str">
        <f t="shared" si="6"/>
        <v/>
      </c>
      <c r="X13" s="1" t="str">
        <f t="shared" si="7"/>
        <v/>
      </c>
      <c r="Y13" s="1" t="str">
        <f t="shared" si="8"/>
        <v/>
      </c>
      <c r="Z13" s="1">
        <f t="shared" si="9"/>
        <v>0</v>
      </c>
    </row>
    <row r="14" spans="1:26" ht="55.15" hidden="1" customHeight="1" x14ac:dyDescent="0.2">
      <c r="A14" s="230"/>
      <c r="B14" s="213"/>
      <c r="C14" s="5"/>
      <c r="D14" s="5"/>
      <c r="E14" s="10"/>
      <c r="F14" s="10"/>
      <c r="G14" s="10"/>
      <c r="H14" s="10">
        <f t="shared" si="0"/>
        <v>0</v>
      </c>
      <c r="I14" s="103">
        <f t="shared" si="1"/>
        <v>0</v>
      </c>
      <c r="J14" s="5"/>
      <c r="K14" s="105">
        <f t="shared" si="3"/>
        <v>0</v>
      </c>
      <c r="L14" s="15"/>
      <c r="M14" s="15"/>
      <c r="N14" s="15"/>
      <c r="O14" s="15"/>
      <c r="P14" s="15"/>
      <c r="Q14" s="15"/>
      <c r="R14" s="15"/>
      <c r="S14" s="76"/>
      <c r="T14" s="1" t="str">
        <f t="shared" si="4"/>
        <v/>
      </c>
      <c r="U14" s="1" t="str">
        <f t="shared" si="5"/>
        <v/>
      </c>
      <c r="V14" s="1" t="str">
        <f t="shared" si="2"/>
        <v/>
      </c>
      <c r="W14" s="1" t="str">
        <f t="shared" si="6"/>
        <v/>
      </c>
      <c r="X14" s="1" t="str">
        <f t="shared" si="7"/>
        <v/>
      </c>
      <c r="Y14" s="1" t="str">
        <f t="shared" si="8"/>
        <v/>
      </c>
      <c r="Z14" s="1">
        <f t="shared" si="9"/>
        <v>0</v>
      </c>
    </row>
    <row r="15" spans="1:26" ht="41.45" hidden="1" customHeight="1" x14ac:dyDescent="0.2">
      <c r="A15" s="230"/>
      <c r="B15" s="213"/>
      <c r="C15" s="5"/>
      <c r="D15" s="5"/>
      <c r="E15" s="10"/>
      <c r="F15" s="10"/>
      <c r="G15" s="10"/>
      <c r="H15" s="10">
        <f t="shared" si="0"/>
        <v>0</v>
      </c>
      <c r="I15" s="103">
        <f t="shared" si="1"/>
        <v>0</v>
      </c>
      <c r="J15" s="5"/>
      <c r="K15" s="105">
        <f t="shared" si="3"/>
        <v>0</v>
      </c>
      <c r="L15" s="15"/>
      <c r="M15" s="15"/>
      <c r="N15" s="15"/>
      <c r="O15" s="15"/>
      <c r="P15" s="15"/>
      <c r="Q15" s="15"/>
      <c r="R15" s="15"/>
      <c r="S15" s="76"/>
      <c r="T15" s="1" t="str">
        <f t="shared" si="4"/>
        <v/>
      </c>
      <c r="U15" s="1" t="str">
        <f t="shared" si="5"/>
        <v/>
      </c>
      <c r="V15" s="1" t="str">
        <f t="shared" si="2"/>
        <v/>
      </c>
      <c r="W15" s="1" t="str">
        <f t="shared" si="6"/>
        <v/>
      </c>
      <c r="X15" s="1" t="str">
        <f t="shared" si="7"/>
        <v/>
      </c>
      <c r="Y15" s="1" t="str">
        <f t="shared" si="8"/>
        <v/>
      </c>
      <c r="Z15" s="1">
        <f t="shared" si="9"/>
        <v>0</v>
      </c>
    </row>
    <row r="16" spans="1:26" ht="41.45" hidden="1" customHeight="1" x14ac:dyDescent="0.2">
      <c r="A16" s="231"/>
      <c r="B16" s="248"/>
      <c r="C16" s="5"/>
      <c r="D16" s="5"/>
      <c r="E16" s="10"/>
      <c r="F16" s="10"/>
      <c r="G16" s="10"/>
      <c r="H16" s="10">
        <f t="shared" si="0"/>
        <v>0</v>
      </c>
      <c r="I16" s="103">
        <f t="shared" si="1"/>
        <v>0</v>
      </c>
      <c r="J16" s="5"/>
      <c r="K16" s="105">
        <f t="shared" si="3"/>
        <v>0</v>
      </c>
      <c r="L16" s="15"/>
      <c r="M16" s="15"/>
      <c r="N16" s="15"/>
      <c r="O16" s="15"/>
      <c r="P16" s="15"/>
      <c r="Q16" s="15"/>
      <c r="R16" s="15"/>
      <c r="S16" s="76"/>
      <c r="T16" s="1" t="str">
        <f t="shared" si="4"/>
        <v/>
      </c>
      <c r="U16" s="1" t="str">
        <f t="shared" si="5"/>
        <v/>
      </c>
      <c r="V16" s="1" t="str">
        <f t="shared" si="2"/>
        <v/>
      </c>
      <c r="W16" s="1" t="str">
        <f t="shared" si="6"/>
        <v/>
      </c>
      <c r="X16" s="1" t="str">
        <f t="shared" si="7"/>
        <v/>
      </c>
      <c r="Y16" s="1" t="str">
        <f t="shared" si="8"/>
        <v/>
      </c>
      <c r="Z16" s="1">
        <f t="shared" si="9"/>
        <v>0</v>
      </c>
    </row>
    <row r="17" spans="1:26" ht="78" customHeight="1" x14ac:dyDescent="0.2">
      <c r="A17" s="229">
        <v>2</v>
      </c>
      <c r="B17" s="212" t="s">
        <v>178</v>
      </c>
      <c r="C17" s="5" t="s">
        <v>166</v>
      </c>
      <c r="D17" s="5" t="s">
        <v>165</v>
      </c>
      <c r="E17" s="10">
        <v>9</v>
      </c>
      <c r="F17" s="10">
        <v>9</v>
      </c>
      <c r="G17" s="10">
        <v>9</v>
      </c>
      <c r="H17" s="10">
        <f t="shared" si="0"/>
        <v>27</v>
      </c>
      <c r="I17" s="103">
        <f t="shared" si="1"/>
        <v>0.108</v>
      </c>
      <c r="J17" s="5"/>
      <c r="K17" s="105">
        <f t="shared" si="3"/>
        <v>4.32</v>
      </c>
      <c r="L17" s="15"/>
      <c r="M17" s="15"/>
      <c r="N17" s="15"/>
      <c r="O17" s="15"/>
      <c r="P17" s="15"/>
      <c r="Q17" s="15"/>
      <c r="R17" s="15"/>
      <c r="S17" s="76"/>
      <c r="T17" s="1" t="str">
        <f t="shared" si="4"/>
        <v/>
      </c>
      <c r="U17" s="1" t="str">
        <f t="shared" si="5"/>
        <v/>
      </c>
      <c r="V17" s="1" t="str">
        <f t="shared" si="2"/>
        <v/>
      </c>
      <c r="W17" s="1" t="str">
        <f t="shared" si="6"/>
        <v/>
      </c>
      <c r="X17" s="1" t="str">
        <f t="shared" si="7"/>
        <v/>
      </c>
      <c r="Y17" s="1" t="str">
        <f t="shared" si="8"/>
        <v/>
      </c>
      <c r="Z17" s="1">
        <f t="shared" si="9"/>
        <v>0</v>
      </c>
    </row>
    <row r="18" spans="1:26" ht="58.9" customHeight="1" x14ac:dyDescent="0.2">
      <c r="A18" s="230"/>
      <c r="B18" s="213"/>
      <c r="C18" s="5" t="s">
        <v>167</v>
      </c>
      <c r="D18" s="5" t="s">
        <v>173</v>
      </c>
      <c r="E18" s="10">
        <v>5</v>
      </c>
      <c r="F18" s="10">
        <v>5</v>
      </c>
      <c r="G18" s="10">
        <v>5</v>
      </c>
      <c r="H18" s="10">
        <f t="shared" si="0"/>
        <v>15</v>
      </c>
      <c r="I18" s="103">
        <f t="shared" si="1"/>
        <v>0.06</v>
      </c>
      <c r="J18" s="5"/>
      <c r="K18" s="105">
        <f t="shared" si="3"/>
        <v>2.4</v>
      </c>
      <c r="L18" s="15"/>
      <c r="M18" s="15"/>
      <c r="N18" s="15"/>
      <c r="O18" s="15"/>
      <c r="P18" s="15"/>
      <c r="Q18" s="15"/>
      <c r="R18" s="15"/>
      <c r="S18" s="76"/>
      <c r="T18" s="1" t="str">
        <f t="shared" si="4"/>
        <v/>
      </c>
      <c r="U18" s="1" t="str">
        <f t="shared" si="5"/>
        <v/>
      </c>
      <c r="V18" s="1" t="str">
        <f t="shared" si="2"/>
        <v/>
      </c>
      <c r="W18" s="1" t="str">
        <f t="shared" si="6"/>
        <v/>
      </c>
      <c r="X18" s="1" t="str">
        <f t="shared" si="7"/>
        <v/>
      </c>
      <c r="Y18" s="1" t="str">
        <f t="shared" si="8"/>
        <v/>
      </c>
      <c r="Z18" s="1">
        <f t="shared" si="9"/>
        <v>0</v>
      </c>
    </row>
    <row r="19" spans="1:26" ht="152.25" customHeight="1" x14ac:dyDescent="0.2">
      <c r="A19" s="230"/>
      <c r="B19" s="213"/>
      <c r="C19" s="5" t="s">
        <v>179</v>
      </c>
      <c r="D19" s="5" t="s">
        <v>173</v>
      </c>
      <c r="E19" s="10">
        <v>10</v>
      </c>
      <c r="F19" s="10">
        <v>10</v>
      </c>
      <c r="G19" s="10">
        <v>10</v>
      </c>
      <c r="H19" s="10">
        <f t="shared" si="0"/>
        <v>30</v>
      </c>
      <c r="I19" s="103">
        <f t="shared" si="1"/>
        <v>0.12</v>
      </c>
      <c r="J19" s="5"/>
      <c r="K19" s="105">
        <f t="shared" si="3"/>
        <v>4.8</v>
      </c>
      <c r="L19" s="15"/>
      <c r="M19" s="15"/>
      <c r="N19" s="15"/>
      <c r="O19" s="15"/>
      <c r="P19" s="15"/>
      <c r="Q19" s="15"/>
      <c r="R19" s="15"/>
      <c r="S19" s="76"/>
      <c r="T19" s="1" t="str">
        <f t="shared" si="4"/>
        <v/>
      </c>
      <c r="U19" s="1" t="str">
        <f t="shared" si="5"/>
        <v/>
      </c>
      <c r="V19" s="1" t="str">
        <f t="shared" si="2"/>
        <v/>
      </c>
      <c r="W19" s="1" t="str">
        <f t="shared" si="6"/>
        <v/>
      </c>
      <c r="X19" s="1" t="str">
        <f t="shared" si="7"/>
        <v/>
      </c>
      <c r="Y19" s="1" t="str">
        <f t="shared" si="8"/>
        <v/>
      </c>
      <c r="Z19" s="1">
        <f t="shared" si="9"/>
        <v>0</v>
      </c>
    </row>
    <row r="20" spans="1:26" ht="58.5" customHeight="1" x14ac:dyDescent="0.2">
      <c r="A20" s="231"/>
      <c r="B20" s="248"/>
      <c r="C20" s="5" t="s">
        <v>171</v>
      </c>
      <c r="D20" s="5" t="s">
        <v>174</v>
      </c>
      <c r="E20" s="10">
        <v>6</v>
      </c>
      <c r="F20" s="10">
        <v>6</v>
      </c>
      <c r="G20" s="10">
        <v>6</v>
      </c>
      <c r="H20" s="10">
        <f t="shared" si="0"/>
        <v>18</v>
      </c>
      <c r="I20" s="103">
        <f t="shared" si="1"/>
        <v>7.1999999999999995E-2</v>
      </c>
      <c r="J20" s="5"/>
      <c r="K20" s="105">
        <f t="shared" si="3"/>
        <v>2.88</v>
      </c>
      <c r="L20" s="15"/>
      <c r="M20" s="15"/>
      <c r="N20" s="15"/>
      <c r="O20" s="15"/>
      <c r="P20" s="15"/>
      <c r="Q20" s="15"/>
      <c r="R20" s="15"/>
      <c r="S20" s="76"/>
      <c r="T20" s="1" t="str">
        <f t="shared" si="4"/>
        <v/>
      </c>
      <c r="U20" s="1" t="str">
        <f t="shared" si="5"/>
        <v/>
      </c>
      <c r="V20" s="1" t="str">
        <f t="shared" si="2"/>
        <v/>
      </c>
      <c r="W20" s="1" t="str">
        <f t="shared" si="6"/>
        <v/>
      </c>
      <c r="X20" s="1" t="str">
        <f t="shared" si="7"/>
        <v/>
      </c>
      <c r="Y20" s="1" t="str">
        <f t="shared" si="8"/>
        <v/>
      </c>
      <c r="Z20" s="1">
        <f t="shared" si="9"/>
        <v>0</v>
      </c>
    </row>
    <row r="21" spans="1:26" ht="41.45" customHeight="1" x14ac:dyDescent="0.2">
      <c r="A21" s="229">
        <v>3</v>
      </c>
      <c r="B21" s="212" t="s">
        <v>180</v>
      </c>
      <c r="C21" s="5" t="s">
        <v>183</v>
      </c>
      <c r="D21" s="5" t="s">
        <v>175</v>
      </c>
      <c r="E21" s="10">
        <v>10</v>
      </c>
      <c r="F21" s="10">
        <v>10</v>
      </c>
      <c r="G21" s="10">
        <v>8</v>
      </c>
      <c r="H21" s="10">
        <f t="shared" si="0"/>
        <v>28</v>
      </c>
      <c r="I21" s="103">
        <f t="shared" si="1"/>
        <v>0.112</v>
      </c>
      <c r="J21" s="5"/>
      <c r="K21" s="105">
        <f t="shared" si="3"/>
        <v>4.4800000000000004</v>
      </c>
      <c r="L21" s="15"/>
      <c r="M21" s="15"/>
      <c r="N21" s="15"/>
      <c r="O21" s="15"/>
      <c r="P21" s="15"/>
      <c r="Q21" s="15"/>
      <c r="R21" s="15"/>
      <c r="S21" s="76"/>
    </row>
    <row r="22" spans="1:26" ht="41.45" customHeight="1" x14ac:dyDescent="0.2">
      <c r="A22" s="230"/>
      <c r="B22" s="213"/>
      <c r="C22" s="5" t="s">
        <v>184</v>
      </c>
      <c r="D22" s="5" t="s">
        <v>182</v>
      </c>
      <c r="E22" s="10">
        <v>10</v>
      </c>
      <c r="F22" s="10">
        <v>10</v>
      </c>
      <c r="G22" s="10">
        <v>10</v>
      </c>
      <c r="H22" s="10">
        <f t="shared" si="0"/>
        <v>30</v>
      </c>
      <c r="I22" s="103">
        <f t="shared" si="1"/>
        <v>0.12</v>
      </c>
      <c r="J22" s="5"/>
      <c r="K22" s="105">
        <f t="shared" si="3"/>
        <v>4.8</v>
      </c>
      <c r="L22" s="15"/>
      <c r="M22" s="15"/>
      <c r="N22" s="15"/>
      <c r="O22" s="15"/>
      <c r="P22" s="15"/>
      <c r="Q22" s="15"/>
      <c r="R22" s="15"/>
      <c r="S22" s="76"/>
    </row>
    <row r="23" spans="1:26" ht="41.45" customHeight="1" x14ac:dyDescent="0.2">
      <c r="A23" s="231"/>
      <c r="B23" s="213"/>
      <c r="C23" s="5" t="s">
        <v>181</v>
      </c>
      <c r="D23" s="5" t="s">
        <v>182</v>
      </c>
      <c r="E23" s="10">
        <v>10</v>
      </c>
      <c r="F23" s="10">
        <v>10</v>
      </c>
      <c r="G23" s="10">
        <v>10</v>
      </c>
      <c r="H23" s="10">
        <f t="shared" si="0"/>
        <v>30</v>
      </c>
      <c r="I23" s="103">
        <f t="shared" si="1"/>
        <v>0.12</v>
      </c>
      <c r="J23" s="5"/>
      <c r="K23" s="105">
        <f t="shared" si="3"/>
        <v>4.8</v>
      </c>
      <c r="L23" s="15"/>
      <c r="M23" s="15"/>
      <c r="N23" s="15"/>
      <c r="O23" s="15"/>
      <c r="P23" s="15"/>
      <c r="Q23" s="15"/>
      <c r="R23" s="15"/>
      <c r="S23" s="76"/>
    </row>
    <row r="24" spans="1:26" ht="71.25" x14ac:dyDescent="0.2">
      <c r="A24" s="75">
        <v>4</v>
      </c>
      <c r="B24" s="76" t="s">
        <v>185</v>
      </c>
      <c r="C24" s="5" t="s">
        <v>222</v>
      </c>
      <c r="D24" s="5" t="s">
        <v>172</v>
      </c>
      <c r="E24" s="10">
        <v>8</v>
      </c>
      <c r="F24" s="10">
        <v>8</v>
      </c>
      <c r="G24" s="10">
        <v>8</v>
      </c>
      <c r="H24" s="10">
        <f t="shared" si="0"/>
        <v>24</v>
      </c>
      <c r="I24" s="103">
        <f t="shared" si="1"/>
        <v>9.6000000000000002E-2</v>
      </c>
      <c r="J24" s="5"/>
      <c r="K24" s="105">
        <f t="shared" si="3"/>
        <v>3.84</v>
      </c>
      <c r="L24" s="15"/>
      <c r="M24" s="15"/>
      <c r="N24" s="15"/>
      <c r="O24" s="15"/>
      <c r="P24" s="15"/>
      <c r="Q24" s="15"/>
      <c r="R24" s="15"/>
      <c r="S24" s="76"/>
      <c r="T24" s="1" t="str">
        <f t="shared" si="4"/>
        <v/>
      </c>
      <c r="U24" s="1" t="str">
        <f t="shared" si="5"/>
        <v/>
      </c>
      <c r="V24" s="1" t="str">
        <f t="shared" si="2"/>
        <v/>
      </c>
      <c r="W24" s="1" t="str">
        <f t="shared" si="6"/>
        <v/>
      </c>
      <c r="X24" s="1" t="str">
        <f t="shared" si="7"/>
        <v/>
      </c>
      <c r="Y24" s="1" t="str">
        <f t="shared" si="8"/>
        <v/>
      </c>
      <c r="Z24" s="1">
        <f t="shared" si="9"/>
        <v>0</v>
      </c>
    </row>
    <row r="25" spans="1:26" hidden="1" x14ac:dyDescent="0.2">
      <c r="A25" s="128"/>
      <c r="B25" s="76"/>
      <c r="C25" s="5"/>
      <c r="D25" s="5"/>
      <c r="E25" s="10"/>
      <c r="F25" s="10"/>
      <c r="G25" s="10"/>
      <c r="H25" s="10">
        <f t="shared" si="0"/>
        <v>0</v>
      </c>
      <c r="I25" s="103">
        <f t="shared" si="1"/>
        <v>0</v>
      </c>
      <c r="J25" s="5"/>
      <c r="K25" s="105">
        <f t="shared" si="3"/>
        <v>0</v>
      </c>
      <c r="L25" s="15"/>
      <c r="M25" s="15"/>
      <c r="N25" s="15"/>
      <c r="O25" s="15"/>
      <c r="P25" s="15"/>
      <c r="Q25" s="15"/>
      <c r="R25" s="15"/>
      <c r="S25" s="76"/>
      <c r="T25" s="1" t="str">
        <f t="shared" si="4"/>
        <v/>
      </c>
      <c r="U25" s="1" t="str">
        <f t="shared" si="5"/>
        <v/>
      </c>
      <c r="V25" s="1" t="str">
        <f t="shared" si="2"/>
        <v/>
      </c>
      <c r="W25" s="1" t="str">
        <f t="shared" si="6"/>
        <v/>
      </c>
      <c r="X25" s="1" t="str">
        <f t="shared" si="7"/>
        <v/>
      </c>
      <c r="Y25" s="1" t="str">
        <f t="shared" si="8"/>
        <v/>
      </c>
      <c r="Z25" s="1">
        <f t="shared" si="9"/>
        <v>0</v>
      </c>
    </row>
    <row r="26" spans="1:26" ht="30.6" hidden="1" customHeight="1" x14ac:dyDescent="0.2">
      <c r="A26" s="229"/>
      <c r="B26" s="212"/>
      <c r="C26" s="5"/>
      <c r="D26" s="5"/>
      <c r="E26" s="10"/>
      <c r="F26" s="10"/>
      <c r="G26" s="10"/>
      <c r="H26" s="10">
        <f t="shared" si="0"/>
        <v>0</v>
      </c>
      <c r="I26" s="103">
        <f t="shared" si="1"/>
        <v>0</v>
      </c>
      <c r="J26" s="5"/>
      <c r="K26" s="105">
        <f t="shared" si="3"/>
        <v>0</v>
      </c>
      <c r="L26" s="15"/>
      <c r="M26" s="15"/>
      <c r="N26" s="15"/>
      <c r="O26" s="15"/>
      <c r="P26" s="15"/>
      <c r="Q26" s="15"/>
      <c r="R26" s="15"/>
      <c r="S26" s="76"/>
      <c r="T26" s="1" t="str">
        <f t="shared" si="4"/>
        <v/>
      </c>
      <c r="U26" s="1" t="str">
        <f t="shared" si="5"/>
        <v/>
      </c>
      <c r="V26" s="1" t="str">
        <f t="shared" si="2"/>
        <v/>
      </c>
      <c r="W26" s="1" t="str">
        <f t="shared" si="6"/>
        <v/>
      </c>
      <c r="X26" s="1" t="str">
        <f t="shared" si="7"/>
        <v/>
      </c>
      <c r="Y26" s="1" t="str">
        <f t="shared" si="8"/>
        <v/>
      </c>
      <c r="Z26" s="1">
        <f t="shared" si="9"/>
        <v>0</v>
      </c>
    </row>
    <row r="27" spans="1:26" hidden="1" x14ac:dyDescent="0.2">
      <c r="A27" s="230"/>
      <c r="B27" s="213"/>
      <c r="C27" s="5"/>
      <c r="D27" s="5"/>
      <c r="E27" s="10"/>
      <c r="F27" s="10"/>
      <c r="G27" s="10"/>
      <c r="H27" s="10">
        <f t="shared" si="0"/>
        <v>0</v>
      </c>
      <c r="I27" s="103">
        <f t="shared" si="1"/>
        <v>0</v>
      </c>
      <c r="J27" s="5"/>
      <c r="K27" s="105">
        <f t="shared" si="3"/>
        <v>0</v>
      </c>
      <c r="L27" s="15"/>
      <c r="M27" s="15"/>
      <c r="N27" s="15"/>
      <c r="O27" s="15"/>
      <c r="P27" s="15"/>
      <c r="Q27" s="15"/>
      <c r="R27" s="15"/>
      <c r="S27" s="76"/>
      <c r="T27" s="1" t="str">
        <f t="shared" si="4"/>
        <v/>
      </c>
      <c r="U27" s="1" t="str">
        <f t="shared" si="5"/>
        <v/>
      </c>
      <c r="V27" s="1" t="str">
        <f t="shared" si="2"/>
        <v/>
      </c>
      <c r="W27" s="1" t="str">
        <f t="shared" si="6"/>
        <v/>
      </c>
      <c r="X27" s="1" t="str">
        <f t="shared" si="7"/>
        <v/>
      </c>
      <c r="Y27" s="1" t="str">
        <f t="shared" si="8"/>
        <v/>
      </c>
      <c r="Z27" s="1">
        <f t="shared" si="9"/>
        <v>0</v>
      </c>
    </row>
    <row r="28" spans="1:26" hidden="1" x14ac:dyDescent="0.2">
      <c r="A28" s="230"/>
      <c r="B28" s="213"/>
      <c r="C28" s="5"/>
      <c r="D28" s="5"/>
      <c r="E28" s="10"/>
      <c r="F28" s="10"/>
      <c r="G28" s="10"/>
      <c r="H28" s="10">
        <f t="shared" si="0"/>
        <v>0</v>
      </c>
      <c r="I28" s="103">
        <f t="shared" si="1"/>
        <v>0</v>
      </c>
      <c r="J28" s="5"/>
      <c r="K28" s="105">
        <f t="shared" si="3"/>
        <v>0</v>
      </c>
      <c r="L28" s="15"/>
      <c r="M28" s="15"/>
      <c r="N28" s="15"/>
      <c r="O28" s="15"/>
      <c r="P28" s="15"/>
      <c r="Q28" s="15"/>
      <c r="R28" s="15"/>
      <c r="S28" s="76"/>
      <c r="T28" s="1" t="str">
        <f t="shared" si="4"/>
        <v/>
      </c>
      <c r="U28" s="1" t="str">
        <f t="shared" si="5"/>
        <v/>
      </c>
      <c r="V28" s="1" t="str">
        <f t="shared" si="2"/>
        <v/>
      </c>
      <c r="W28" s="1" t="str">
        <f t="shared" si="6"/>
        <v/>
      </c>
      <c r="X28" s="1" t="str">
        <f t="shared" si="7"/>
        <v/>
      </c>
      <c r="Y28" s="1" t="str">
        <f t="shared" si="8"/>
        <v/>
      </c>
      <c r="Z28" s="1">
        <f t="shared" si="9"/>
        <v>0</v>
      </c>
    </row>
    <row r="29" spans="1:26" hidden="1" x14ac:dyDescent="0.2">
      <c r="A29" s="230"/>
      <c r="B29" s="213"/>
      <c r="C29" s="5"/>
      <c r="D29" s="5"/>
      <c r="E29" s="10"/>
      <c r="F29" s="10"/>
      <c r="G29" s="10"/>
      <c r="H29" s="10">
        <f t="shared" si="0"/>
        <v>0</v>
      </c>
      <c r="I29" s="103">
        <f t="shared" si="1"/>
        <v>0</v>
      </c>
      <c r="J29" s="5"/>
      <c r="K29" s="105">
        <f t="shared" si="3"/>
        <v>0</v>
      </c>
      <c r="L29" s="15"/>
      <c r="M29" s="15"/>
      <c r="N29" s="15"/>
      <c r="O29" s="15"/>
      <c r="P29" s="15"/>
      <c r="Q29" s="15"/>
      <c r="R29" s="15"/>
      <c r="S29" s="76"/>
      <c r="T29" s="1" t="str">
        <f t="shared" si="4"/>
        <v/>
      </c>
      <c r="U29" s="1" t="str">
        <f t="shared" si="5"/>
        <v/>
      </c>
      <c r="V29" s="1" t="str">
        <f t="shared" si="2"/>
        <v/>
      </c>
      <c r="W29" s="1" t="str">
        <f t="shared" si="6"/>
        <v/>
      </c>
      <c r="X29" s="1" t="str">
        <f t="shared" si="7"/>
        <v/>
      </c>
      <c r="Y29" s="1" t="str">
        <f t="shared" si="8"/>
        <v/>
      </c>
      <c r="Z29" s="1">
        <f t="shared" si="9"/>
        <v>0</v>
      </c>
    </row>
    <row r="30" spans="1:26" hidden="1" x14ac:dyDescent="0.2">
      <c r="A30" s="230"/>
      <c r="B30" s="213"/>
      <c r="C30" s="5"/>
      <c r="D30" s="5"/>
      <c r="E30" s="10"/>
      <c r="F30" s="10"/>
      <c r="G30" s="10"/>
      <c r="H30" s="10">
        <f t="shared" si="0"/>
        <v>0</v>
      </c>
      <c r="I30" s="103">
        <f t="shared" si="1"/>
        <v>0</v>
      </c>
      <c r="J30" s="5"/>
      <c r="K30" s="105">
        <f t="shared" si="3"/>
        <v>0</v>
      </c>
      <c r="L30" s="15"/>
      <c r="M30" s="15"/>
      <c r="N30" s="15"/>
      <c r="O30" s="15"/>
      <c r="P30" s="15"/>
      <c r="Q30" s="15"/>
      <c r="R30" s="15"/>
      <c r="S30" s="76"/>
      <c r="T30" s="1" t="str">
        <f t="shared" si="4"/>
        <v/>
      </c>
      <c r="U30" s="1" t="str">
        <f t="shared" si="5"/>
        <v/>
      </c>
      <c r="V30" s="1" t="str">
        <f t="shared" si="2"/>
        <v/>
      </c>
      <c r="W30" s="1" t="str">
        <f t="shared" si="6"/>
        <v/>
      </c>
      <c r="X30" s="1" t="str">
        <f t="shared" si="7"/>
        <v/>
      </c>
      <c r="Y30" s="1" t="str">
        <f t="shared" si="8"/>
        <v/>
      </c>
      <c r="Z30" s="1">
        <f t="shared" si="9"/>
        <v>0</v>
      </c>
    </row>
    <row r="31" spans="1:26" hidden="1" x14ac:dyDescent="0.2">
      <c r="A31" s="230"/>
      <c r="B31" s="213"/>
      <c r="C31" s="5"/>
      <c r="D31" s="5"/>
      <c r="E31" s="10"/>
      <c r="F31" s="10"/>
      <c r="G31" s="10"/>
      <c r="H31" s="10">
        <f t="shared" si="0"/>
        <v>0</v>
      </c>
      <c r="I31" s="103">
        <f t="shared" si="1"/>
        <v>0</v>
      </c>
      <c r="J31" s="5"/>
      <c r="K31" s="105">
        <f t="shared" si="3"/>
        <v>0</v>
      </c>
      <c r="L31" s="15"/>
      <c r="M31" s="15"/>
      <c r="N31" s="15"/>
      <c r="O31" s="15"/>
      <c r="P31" s="15"/>
      <c r="Q31" s="15"/>
      <c r="R31" s="15"/>
      <c r="S31" s="76"/>
      <c r="T31" s="1" t="str">
        <f t="shared" si="4"/>
        <v/>
      </c>
      <c r="U31" s="1" t="str">
        <f t="shared" si="5"/>
        <v/>
      </c>
      <c r="V31" s="1" t="str">
        <f t="shared" si="2"/>
        <v/>
      </c>
      <c r="W31" s="1" t="str">
        <f t="shared" si="6"/>
        <v/>
      </c>
      <c r="X31" s="1" t="str">
        <f t="shared" si="7"/>
        <v/>
      </c>
      <c r="Y31" s="1" t="str">
        <f t="shared" si="8"/>
        <v/>
      </c>
      <c r="Z31" s="1">
        <f t="shared" si="9"/>
        <v>0</v>
      </c>
    </row>
    <row r="32" spans="1:26" hidden="1" x14ac:dyDescent="0.2">
      <c r="A32" s="230"/>
      <c r="B32" s="213"/>
      <c r="C32" s="5"/>
      <c r="D32" s="5"/>
      <c r="E32" s="10"/>
      <c r="F32" s="10"/>
      <c r="G32" s="10"/>
      <c r="H32" s="10">
        <f t="shared" si="0"/>
        <v>0</v>
      </c>
      <c r="I32" s="103">
        <f t="shared" si="1"/>
        <v>0</v>
      </c>
      <c r="J32" s="5"/>
      <c r="K32" s="105">
        <f t="shared" si="3"/>
        <v>0</v>
      </c>
      <c r="L32" s="15"/>
      <c r="M32" s="15"/>
      <c r="N32" s="15"/>
      <c r="O32" s="15"/>
      <c r="P32" s="15"/>
      <c r="Q32" s="15"/>
      <c r="R32" s="15"/>
      <c r="S32" s="76"/>
      <c r="T32" s="1" t="str">
        <f t="shared" si="4"/>
        <v/>
      </c>
      <c r="U32" s="1" t="str">
        <f t="shared" si="5"/>
        <v/>
      </c>
      <c r="V32" s="1" t="str">
        <f t="shared" si="2"/>
        <v/>
      </c>
      <c r="W32" s="1" t="str">
        <f t="shared" si="6"/>
        <v/>
      </c>
      <c r="X32" s="1" t="str">
        <f t="shared" si="7"/>
        <v/>
      </c>
      <c r="Y32" s="1" t="str">
        <f t="shared" si="8"/>
        <v/>
      </c>
      <c r="Z32" s="1">
        <f t="shared" si="9"/>
        <v>0</v>
      </c>
    </row>
    <row r="33" spans="1:26" hidden="1" x14ac:dyDescent="0.2">
      <c r="A33" s="231"/>
      <c r="B33" s="248"/>
      <c r="C33" s="5"/>
      <c r="D33" s="5"/>
      <c r="E33" s="10"/>
      <c r="F33" s="10"/>
      <c r="G33" s="10"/>
      <c r="H33" s="10">
        <f t="shared" si="0"/>
        <v>0</v>
      </c>
      <c r="I33" s="103">
        <f t="shared" si="1"/>
        <v>0</v>
      </c>
      <c r="J33" s="5"/>
      <c r="K33" s="105">
        <f t="shared" si="3"/>
        <v>0</v>
      </c>
      <c r="L33" s="15"/>
      <c r="M33" s="15"/>
      <c r="N33" s="15"/>
      <c r="O33" s="15"/>
      <c r="P33" s="15"/>
      <c r="Q33" s="15"/>
      <c r="R33" s="15"/>
      <c r="S33" s="76"/>
      <c r="T33" s="1" t="str">
        <f t="shared" si="4"/>
        <v/>
      </c>
      <c r="U33" s="1" t="str">
        <f t="shared" si="5"/>
        <v/>
      </c>
      <c r="V33" s="1" t="str">
        <f t="shared" si="2"/>
        <v/>
      </c>
      <c r="W33" s="1" t="str">
        <f t="shared" si="6"/>
        <v/>
      </c>
      <c r="X33" s="1" t="str">
        <f t="shared" si="7"/>
        <v/>
      </c>
      <c r="Y33" s="1" t="str">
        <f t="shared" si="8"/>
        <v/>
      </c>
      <c r="Z33" s="1">
        <f t="shared" si="9"/>
        <v>0</v>
      </c>
    </row>
    <row r="34" spans="1:26" hidden="1" x14ac:dyDescent="0.2">
      <c r="A34" s="75"/>
      <c r="B34" s="5"/>
      <c r="C34" s="5"/>
      <c r="D34" s="5"/>
      <c r="E34" s="10"/>
      <c r="F34" s="10"/>
      <c r="G34" s="10"/>
      <c r="H34" s="10">
        <f t="shared" si="0"/>
        <v>0</v>
      </c>
      <c r="I34" s="103">
        <f t="shared" si="1"/>
        <v>0</v>
      </c>
      <c r="J34" s="5"/>
      <c r="K34" s="105">
        <f t="shared" si="3"/>
        <v>0</v>
      </c>
      <c r="L34" s="15"/>
      <c r="M34" s="15"/>
      <c r="N34" s="15"/>
      <c r="O34" s="15"/>
      <c r="P34" s="15"/>
      <c r="Q34" s="15"/>
      <c r="R34" s="15"/>
      <c r="S34" s="76"/>
      <c r="T34" s="1" t="str">
        <f t="shared" si="4"/>
        <v/>
      </c>
      <c r="U34" s="1" t="str">
        <f t="shared" si="5"/>
        <v/>
      </c>
      <c r="V34" s="1" t="str">
        <f t="shared" si="2"/>
        <v/>
      </c>
      <c r="W34" s="1" t="str">
        <f t="shared" si="6"/>
        <v/>
      </c>
      <c r="X34" s="1" t="str">
        <f t="shared" si="7"/>
        <v/>
      </c>
      <c r="Y34" s="1" t="str">
        <f t="shared" si="8"/>
        <v/>
      </c>
      <c r="Z34" s="1">
        <f t="shared" si="9"/>
        <v>0</v>
      </c>
    </row>
    <row r="35" spans="1:26" hidden="1" x14ac:dyDescent="0.2">
      <c r="A35" s="75"/>
      <c r="B35" s="5"/>
      <c r="C35" s="5"/>
      <c r="D35" s="5"/>
      <c r="E35" s="10"/>
      <c r="F35" s="10"/>
      <c r="G35" s="10"/>
      <c r="H35" s="10">
        <f t="shared" si="0"/>
        <v>0</v>
      </c>
      <c r="I35" s="103">
        <f t="shared" si="1"/>
        <v>0</v>
      </c>
      <c r="J35" s="5"/>
      <c r="K35" s="105">
        <f t="shared" si="3"/>
        <v>0</v>
      </c>
      <c r="L35" s="15"/>
      <c r="M35" s="15"/>
      <c r="N35" s="15"/>
      <c r="O35" s="15"/>
      <c r="P35" s="15"/>
      <c r="Q35" s="15"/>
      <c r="R35" s="15"/>
      <c r="S35" s="76"/>
      <c r="T35" s="1" t="str">
        <f t="shared" si="4"/>
        <v/>
      </c>
      <c r="U35" s="1" t="str">
        <f t="shared" si="5"/>
        <v/>
      </c>
      <c r="V35" s="1" t="str">
        <f t="shared" si="2"/>
        <v/>
      </c>
      <c r="W35" s="1" t="str">
        <f t="shared" si="6"/>
        <v/>
      </c>
      <c r="X35" s="1" t="str">
        <f t="shared" si="7"/>
        <v/>
      </c>
      <c r="Y35" s="1" t="str">
        <f t="shared" si="8"/>
        <v/>
      </c>
      <c r="Z35" s="1">
        <f t="shared" si="9"/>
        <v>0</v>
      </c>
    </row>
    <row r="36" spans="1:26" hidden="1" x14ac:dyDescent="0.2">
      <c r="A36" s="75"/>
      <c r="B36" s="5"/>
      <c r="C36" s="5"/>
      <c r="D36" s="5"/>
      <c r="E36" s="10"/>
      <c r="F36" s="10"/>
      <c r="G36" s="10"/>
      <c r="H36" s="10">
        <f t="shared" si="0"/>
        <v>0</v>
      </c>
      <c r="I36" s="103">
        <f t="shared" si="1"/>
        <v>0</v>
      </c>
      <c r="J36" s="5"/>
      <c r="K36" s="105">
        <f t="shared" si="3"/>
        <v>0</v>
      </c>
      <c r="L36" s="15"/>
      <c r="M36" s="15"/>
      <c r="N36" s="15"/>
      <c r="O36" s="15"/>
      <c r="P36" s="15"/>
      <c r="Q36" s="15"/>
      <c r="R36" s="15"/>
      <c r="S36" s="76"/>
      <c r="T36" s="1" t="str">
        <f t="shared" si="4"/>
        <v/>
      </c>
      <c r="U36" s="1" t="str">
        <f t="shared" si="5"/>
        <v/>
      </c>
      <c r="V36" s="1" t="str">
        <f t="shared" si="2"/>
        <v/>
      </c>
      <c r="W36" s="1" t="str">
        <f t="shared" si="6"/>
        <v/>
      </c>
      <c r="X36" s="1" t="str">
        <f t="shared" si="7"/>
        <v/>
      </c>
      <c r="Y36" s="1" t="str">
        <f t="shared" si="8"/>
        <v/>
      </c>
      <c r="Z36" s="1">
        <f t="shared" si="9"/>
        <v>0</v>
      </c>
    </row>
    <row r="37" spans="1:26" hidden="1" x14ac:dyDescent="0.2">
      <c r="A37" s="75"/>
      <c r="B37" s="5"/>
      <c r="C37" s="5"/>
      <c r="D37" s="5"/>
      <c r="E37" s="10"/>
      <c r="F37" s="10"/>
      <c r="G37" s="10"/>
      <c r="H37" s="10">
        <f t="shared" si="0"/>
        <v>0</v>
      </c>
      <c r="I37" s="103">
        <f t="shared" si="1"/>
        <v>0</v>
      </c>
      <c r="J37" s="5"/>
      <c r="K37" s="105">
        <f t="shared" si="3"/>
        <v>0</v>
      </c>
      <c r="L37" s="15"/>
      <c r="M37" s="15"/>
      <c r="N37" s="15"/>
      <c r="O37" s="15"/>
      <c r="P37" s="15"/>
      <c r="Q37" s="15"/>
      <c r="R37" s="15"/>
      <c r="S37" s="76"/>
      <c r="T37" s="1" t="str">
        <f t="shared" si="4"/>
        <v/>
      </c>
      <c r="U37" s="1" t="str">
        <f t="shared" si="5"/>
        <v/>
      </c>
      <c r="V37" s="1" t="str">
        <f t="shared" si="2"/>
        <v/>
      </c>
      <c r="W37" s="1" t="str">
        <f t="shared" si="6"/>
        <v/>
      </c>
      <c r="X37" s="1" t="str">
        <f t="shared" si="7"/>
        <v/>
      </c>
      <c r="Y37" s="1" t="str">
        <f t="shared" si="8"/>
        <v/>
      </c>
      <c r="Z37" s="1">
        <f t="shared" si="9"/>
        <v>0</v>
      </c>
    </row>
    <row r="38" spans="1:26" hidden="1" x14ac:dyDescent="0.2">
      <c r="A38" s="75"/>
      <c r="B38" s="5"/>
      <c r="C38" s="5"/>
      <c r="D38" s="5"/>
      <c r="E38" s="10"/>
      <c r="F38" s="10"/>
      <c r="G38" s="10"/>
      <c r="H38" s="10">
        <f t="shared" si="0"/>
        <v>0</v>
      </c>
      <c r="I38" s="103">
        <f t="shared" si="1"/>
        <v>0</v>
      </c>
      <c r="J38" s="5"/>
      <c r="K38" s="105">
        <f t="shared" si="3"/>
        <v>0</v>
      </c>
      <c r="L38" s="15"/>
      <c r="M38" s="15"/>
      <c r="N38" s="15"/>
      <c r="O38" s="15"/>
      <c r="P38" s="15"/>
      <c r="Q38" s="15"/>
      <c r="R38" s="15"/>
      <c r="S38" s="76"/>
      <c r="T38" s="1" t="str">
        <f t="shared" si="4"/>
        <v/>
      </c>
      <c r="U38" s="1" t="str">
        <f t="shared" si="5"/>
        <v/>
      </c>
      <c r="V38" s="1" t="str">
        <f t="shared" si="2"/>
        <v/>
      </c>
      <c r="W38" s="1" t="str">
        <f t="shared" si="6"/>
        <v/>
      </c>
      <c r="X38" s="1" t="str">
        <f t="shared" si="7"/>
        <v/>
      </c>
      <c r="Y38" s="1" t="str">
        <f t="shared" si="8"/>
        <v/>
      </c>
      <c r="Z38" s="1">
        <f t="shared" si="9"/>
        <v>0</v>
      </c>
    </row>
    <row r="39" spans="1:26" hidden="1" x14ac:dyDescent="0.2">
      <c r="A39" s="75"/>
      <c r="B39" s="5"/>
      <c r="C39" s="5"/>
      <c r="D39" s="5"/>
      <c r="E39" s="10"/>
      <c r="F39" s="10"/>
      <c r="G39" s="10"/>
      <c r="H39" s="10">
        <f t="shared" si="0"/>
        <v>0</v>
      </c>
      <c r="I39" s="103">
        <f t="shared" si="1"/>
        <v>0</v>
      </c>
      <c r="J39" s="5"/>
      <c r="K39" s="105">
        <f t="shared" si="3"/>
        <v>0</v>
      </c>
      <c r="L39" s="15"/>
      <c r="M39" s="15"/>
      <c r="N39" s="15"/>
      <c r="O39" s="15"/>
      <c r="P39" s="15"/>
      <c r="Q39" s="15"/>
      <c r="R39" s="15"/>
      <c r="S39" s="76"/>
      <c r="T39" s="1" t="str">
        <f t="shared" si="4"/>
        <v/>
      </c>
      <c r="U39" s="1" t="str">
        <f t="shared" si="5"/>
        <v/>
      </c>
      <c r="V39" s="1" t="str">
        <f t="shared" si="2"/>
        <v/>
      </c>
      <c r="W39" s="1" t="str">
        <f t="shared" si="6"/>
        <v/>
      </c>
      <c r="X39" s="1" t="str">
        <f t="shared" si="7"/>
        <v/>
      </c>
      <c r="Y39" s="1" t="str">
        <f t="shared" si="8"/>
        <v/>
      </c>
      <c r="Z39" s="1">
        <f t="shared" si="9"/>
        <v>0</v>
      </c>
    </row>
    <row r="40" spans="1:26" ht="15" hidden="1" x14ac:dyDescent="0.2">
      <c r="A40" s="75"/>
      <c r="B40" s="5"/>
      <c r="C40" s="5"/>
      <c r="D40" s="5"/>
      <c r="E40" s="10"/>
      <c r="F40" s="10"/>
      <c r="G40" s="10"/>
      <c r="H40" s="37">
        <f t="shared" si="0"/>
        <v>0</v>
      </c>
      <c r="I40" s="54">
        <f t="shared" si="1"/>
        <v>0</v>
      </c>
      <c r="J40" s="5"/>
      <c r="K40" s="87">
        <f t="shared" si="3"/>
        <v>0</v>
      </c>
      <c r="L40" s="15"/>
      <c r="M40" s="15"/>
      <c r="N40" s="15"/>
      <c r="O40" s="15"/>
      <c r="P40" s="15"/>
      <c r="Q40" s="15"/>
      <c r="R40" s="15"/>
      <c r="S40" s="76"/>
      <c r="T40" s="1" t="str">
        <f t="shared" si="4"/>
        <v/>
      </c>
      <c r="U40" s="1" t="str">
        <f t="shared" si="5"/>
        <v/>
      </c>
      <c r="V40" s="1" t="str">
        <f t="shared" si="2"/>
        <v/>
      </c>
      <c r="W40" s="1" t="str">
        <f t="shared" si="6"/>
        <v/>
      </c>
      <c r="X40" s="1" t="str">
        <f t="shared" si="7"/>
        <v/>
      </c>
      <c r="Y40" s="1" t="str">
        <f t="shared" si="8"/>
        <v/>
      </c>
      <c r="Z40" s="1">
        <f t="shared" si="9"/>
        <v>0</v>
      </c>
    </row>
    <row r="41" spans="1:26" ht="25.9" customHeight="1" x14ac:dyDescent="0.2">
      <c r="A41" s="183"/>
      <c r="B41" s="183"/>
      <c r="C41" s="183"/>
      <c r="D41" s="203"/>
      <c r="E41" s="203"/>
      <c r="F41" s="203"/>
      <c r="G41" s="203"/>
      <c r="H41" s="75">
        <f>SUM(H11:H40)</f>
        <v>250</v>
      </c>
      <c r="I41" s="73">
        <f>SUM(I11:I40)</f>
        <v>0.99999999999999989</v>
      </c>
      <c r="J41" s="101" t="s">
        <v>145</v>
      </c>
      <c r="K41" s="15">
        <f>SUM(K11:K40)</f>
        <v>40</v>
      </c>
      <c r="L41" s="245" t="str">
        <f>IF(K41=A8,"pesatura corretta","pesatura non corretta")</f>
        <v>pesatura corretta</v>
      </c>
      <c r="M41" s="245"/>
      <c r="N41" s="245"/>
      <c r="O41" s="245"/>
      <c r="P41" s="245"/>
      <c r="Q41" s="245"/>
      <c r="R41" s="245"/>
      <c r="S41" s="245"/>
    </row>
    <row r="42" spans="1:26" s="4" customFormat="1" ht="49.15" hidden="1" customHeight="1" x14ac:dyDescent="0.35">
      <c r="A42" s="241" t="s">
        <v>143</v>
      </c>
      <c r="B42" s="242"/>
      <c r="C42" s="242"/>
      <c r="D42" s="242"/>
      <c r="E42" s="242"/>
      <c r="F42" s="242"/>
      <c r="G42" s="242"/>
      <c r="H42" s="242"/>
      <c r="I42" s="242"/>
      <c r="J42" s="243"/>
      <c r="K42" s="232">
        <f>Z42/100*A8</f>
        <v>0</v>
      </c>
      <c r="L42" s="232"/>
      <c r="M42" s="232"/>
      <c r="N42" s="232"/>
      <c r="O42" s="232"/>
      <c r="P42" s="232"/>
      <c r="Q42" s="232"/>
      <c r="R42" s="232"/>
      <c r="S42" s="106"/>
      <c r="T42" s="4" t="str">
        <f t="shared" ref="T42" si="10">IF(M42="x",20,"")</f>
        <v/>
      </c>
      <c r="U42" s="4" t="str">
        <f t="shared" ref="U42" si="11">IF(N42="x",40,"")</f>
        <v/>
      </c>
      <c r="V42" s="4" t="str">
        <f t="shared" ref="V42" si="12">IF(O42="x",60,"")</f>
        <v/>
      </c>
      <c r="W42" s="4" t="str">
        <f t="shared" ref="W42" si="13">IF(P42="x",75,"")</f>
        <v/>
      </c>
      <c r="X42" s="4" t="str">
        <f t="shared" ref="X42" si="14">IF(Q42="x",85,"")</f>
        <v/>
      </c>
      <c r="Y42" s="4" t="str">
        <f t="shared" ref="Y42" si="15">IF(R42="x",100,"")</f>
        <v/>
      </c>
      <c r="Z42" s="4">
        <f>SUM(Z11:Z40)</f>
        <v>0</v>
      </c>
    </row>
    <row r="43" spans="1:26" ht="18" customHeight="1" x14ac:dyDescent="0.2">
      <c r="A43" s="199"/>
      <c r="B43" s="199"/>
      <c r="C43" s="199"/>
      <c r="D43" s="199"/>
      <c r="E43" s="199"/>
      <c r="F43" s="199"/>
      <c r="G43" s="199"/>
      <c r="H43" s="199"/>
      <c r="I43" s="199"/>
      <c r="J43" s="199"/>
      <c r="K43" s="199"/>
      <c r="L43" s="199"/>
      <c r="M43" s="199"/>
      <c r="N43" s="199"/>
      <c r="O43" s="199"/>
      <c r="P43" s="199"/>
      <c r="Q43" s="199"/>
      <c r="R43" s="199"/>
      <c r="S43" s="199"/>
    </row>
    <row r="44" spans="1:26" ht="52.9" customHeight="1" x14ac:dyDescent="0.2">
      <c r="A44" s="246" t="s">
        <v>10</v>
      </c>
      <c r="B44" s="246"/>
      <c r="C44" s="246"/>
      <c r="D44" s="246"/>
      <c r="E44" s="246"/>
      <c r="F44" s="246"/>
      <c r="G44" s="246"/>
      <c r="H44" s="246"/>
      <c r="I44" s="246"/>
      <c r="J44" s="246"/>
      <c r="K44" s="246"/>
      <c r="L44" s="246"/>
      <c r="M44" s="246"/>
      <c r="N44" s="246"/>
      <c r="O44" s="246"/>
      <c r="P44" s="246"/>
      <c r="Q44" s="246"/>
      <c r="R44" s="246"/>
      <c r="S44" s="246"/>
    </row>
    <row r="45" spans="1:26" ht="34.15" customHeight="1" x14ac:dyDescent="0.2">
      <c r="A45" s="252" t="s">
        <v>132</v>
      </c>
      <c r="B45" s="252"/>
      <c r="C45" s="252"/>
      <c r="D45" s="252"/>
      <c r="E45" s="252"/>
      <c r="F45" s="252"/>
      <c r="G45" s="252"/>
      <c r="H45" s="252"/>
      <c r="I45" s="252"/>
      <c r="J45" s="252"/>
      <c r="K45" s="252"/>
      <c r="L45" s="233" t="s">
        <v>131</v>
      </c>
      <c r="M45" s="234"/>
      <c r="N45" s="234"/>
      <c r="O45" s="234"/>
      <c r="P45" s="234"/>
      <c r="Q45" s="234"/>
      <c r="R45" s="235"/>
      <c r="S45" s="256" t="s">
        <v>7</v>
      </c>
    </row>
    <row r="46" spans="1:26" ht="43.15" customHeight="1" x14ac:dyDescent="0.2">
      <c r="A46" s="155">
        <v>30</v>
      </c>
      <c r="B46" s="155"/>
      <c r="C46" s="155"/>
      <c r="D46" s="155"/>
      <c r="E46" s="155"/>
      <c r="F46" s="155"/>
      <c r="G46" s="155"/>
      <c r="H46" s="155"/>
      <c r="I46" s="155"/>
      <c r="J46" s="155"/>
      <c r="K46" s="155"/>
      <c r="L46" s="236"/>
      <c r="M46" s="237"/>
      <c r="N46" s="237"/>
      <c r="O46" s="237"/>
      <c r="P46" s="237"/>
      <c r="Q46" s="237"/>
      <c r="R46" s="238"/>
      <c r="S46" s="257"/>
    </row>
    <row r="47" spans="1:26" ht="60.6" customHeight="1" x14ac:dyDescent="0.2">
      <c r="A47" s="264" t="s">
        <v>121</v>
      </c>
      <c r="B47" s="13" t="s">
        <v>161</v>
      </c>
      <c r="C47" s="13" t="s">
        <v>122</v>
      </c>
      <c r="D47" s="13" t="s">
        <v>123</v>
      </c>
      <c r="E47" s="266" t="s">
        <v>149</v>
      </c>
      <c r="F47" s="267"/>
      <c r="G47" s="268"/>
      <c r="H47" s="151" t="s">
        <v>124</v>
      </c>
      <c r="I47" s="151" t="s">
        <v>125</v>
      </c>
      <c r="J47" s="151" t="s">
        <v>126</v>
      </c>
      <c r="K47" s="151" t="s">
        <v>127</v>
      </c>
      <c r="L47" s="98" t="s">
        <v>159</v>
      </c>
      <c r="M47" s="98" t="s">
        <v>158</v>
      </c>
      <c r="N47" s="98" t="s">
        <v>157</v>
      </c>
      <c r="O47" s="98" t="s">
        <v>153</v>
      </c>
      <c r="P47" s="98" t="s">
        <v>154</v>
      </c>
      <c r="Q47" s="98" t="s">
        <v>155</v>
      </c>
      <c r="R47" s="98" t="s">
        <v>156</v>
      </c>
      <c r="S47" s="257"/>
    </row>
    <row r="48" spans="1:26" ht="74.45" customHeight="1" x14ac:dyDescent="0.2">
      <c r="A48" s="265"/>
      <c r="B48" s="13" t="s">
        <v>162</v>
      </c>
      <c r="C48" s="13" t="s">
        <v>128</v>
      </c>
      <c r="D48" s="80" t="s">
        <v>129</v>
      </c>
      <c r="E48" s="83" t="s">
        <v>97</v>
      </c>
      <c r="F48" s="83" t="s">
        <v>98</v>
      </c>
      <c r="G48" s="83" t="s">
        <v>99</v>
      </c>
      <c r="H48" s="151"/>
      <c r="I48" s="151"/>
      <c r="J48" s="151"/>
      <c r="K48" s="151"/>
      <c r="L48" s="151" t="s">
        <v>130</v>
      </c>
      <c r="M48" s="151"/>
      <c r="N48" s="151"/>
      <c r="O48" s="151"/>
      <c r="P48" s="151"/>
      <c r="Q48" s="151"/>
      <c r="R48" s="151"/>
      <c r="S48" s="258"/>
    </row>
    <row r="49" spans="1:26" ht="61.9" customHeight="1" x14ac:dyDescent="0.2">
      <c r="A49" s="74">
        <v>1</v>
      </c>
      <c r="B49" s="132" t="s">
        <v>261</v>
      </c>
      <c r="C49" s="132" t="s">
        <v>262</v>
      </c>
      <c r="D49" s="133" t="s">
        <v>263</v>
      </c>
      <c r="E49" s="10">
        <v>10</v>
      </c>
      <c r="F49" s="10">
        <v>10</v>
      </c>
      <c r="G49" s="10">
        <v>10</v>
      </c>
      <c r="H49" s="5">
        <f>SUM(E49:G49)</f>
        <v>30</v>
      </c>
      <c r="I49" s="102">
        <f>H49/$H$86</f>
        <v>0.10273972602739725</v>
      </c>
      <c r="J49" s="5"/>
      <c r="K49" s="88">
        <f>$I49*$A$46</f>
        <v>3.0821917808219177</v>
      </c>
      <c r="L49" s="15"/>
      <c r="M49" s="15"/>
      <c r="N49" s="15"/>
      <c r="O49" s="15"/>
      <c r="P49" s="15"/>
      <c r="Q49" s="15"/>
      <c r="R49" s="15"/>
      <c r="S49" s="20"/>
      <c r="T49" s="1" t="str">
        <f t="shared" ref="T49:T85" si="16">IF(M49="x",20,"")</f>
        <v/>
      </c>
      <c r="U49" s="1" t="str">
        <f t="shared" ref="U49:U85" si="17">IF(N49="x",40,"")</f>
        <v/>
      </c>
      <c r="V49" s="1" t="str">
        <f t="shared" ref="V49:V85" si="18">IF(O49="x",60,"")</f>
        <v/>
      </c>
      <c r="W49" s="1" t="str">
        <f t="shared" ref="W49:W85" si="19">IF(P49="x",80,"")</f>
        <v/>
      </c>
      <c r="X49" s="1" t="str">
        <f>IF(Q49="x",90,"")</f>
        <v/>
      </c>
      <c r="Y49" s="1" t="str">
        <f>IF(R49="x",100,"")</f>
        <v/>
      </c>
      <c r="Z49" s="1">
        <f>SUM(T49:Y49)/$A$46*K49</f>
        <v>0</v>
      </c>
    </row>
    <row r="50" spans="1:26" ht="61.9" customHeight="1" x14ac:dyDescent="0.2">
      <c r="A50" s="74">
        <v>2</v>
      </c>
      <c r="B50" s="134" t="s">
        <v>264</v>
      </c>
      <c r="C50" s="132" t="s">
        <v>265</v>
      </c>
      <c r="D50" s="133" t="s">
        <v>263</v>
      </c>
      <c r="E50" s="10">
        <v>8</v>
      </c>
      <c r="F50" s="10">
        <v>8</v>
      </c>
      <c r="G50" s="10">
        <v>8</v>
      </c>
      <c r="H50" s="5">
        <f t="shared" ref="H50:H60" si="20">SUM(E50:G50)</f>
        <v>24</v>
      </c>
      <c r="I50" s="102">
        <f t="shared" ref="I50:I60" si="21">H50/$H$86</f>
        <v>8.2191780821917804E-2</v>
      </c>
      <c r="J50" s="5"/>
      <c r="K50" s="88">
        <f t="shared" ref="K50:K60" si="22">$I50*$A$46</f>
        <v>2.4657534246575343</v>
      </c>
      <c r="L50" s="15"/>
      <c r="M50" s="15"/>
      <c r="N50" s="15"/>
      <c r="O50" s="15"/>
      <c r="P50" s="15"/>
      <c r="Q50" s="15"/>
      <c r="R50" s="15"/>
      <c r="S50" s="20"/>
    </row>
    <row r="51" spans="1:26" ht="61.9" customHeight="1" x14ac:dyDescent="0.2">
      <c r="A51" s="74">
        <v>3</v>
      </c>
      <c r="B51" s="132" t="s">
        <v>266</v>
      </c>
      <c r="C51" s="132" t="s">
        <v>267</v>
      </c>
      <c r="D51" s="133" t="s">
        <v>263</v>
      </c>
      <c r="E51" s="10">
        <v>10</v>
      </c>
      <c r="F51" s="10">
        <v>10</v>
      </c>
      <c r="G51" s="10">
        <v>8</v>
      </c>
      <c r="H51" s="5">
        <f t="shared" si="20"/>
        <v>28</v>
      </c>
      <c r="I51" s="102">
        <f t="shared" si="21"/>
        <v>9.5890410958904104E-2</v>
      </c>
      <c r="J51" s="5"/>
      <c r="K51" s="88">
        <f t="shared" si="22"/>
        <v>2.8767123287671232</v>
      </c>
      <c r="L51" s="15"/>
      <c r="M51" s="15"/>
      <c r="N51" s="15"/>
      <c r="O51" s="15"/>
      <c r="P51" s="15"/>
      <c r="Q51" s="15"/>
      <c r="R51" s="15"/>
      <c r="S51" s="20"/>
    </row>
    <row r="52" spans="1:26" ht="61.9" customHeight="1" x14ac:dyDescent="0.2">
      <c r="A52" s="74">
        <v>4</v>
      </c>
      <c r="B52" s="132" t="s">
        <v>268</v>
      </c>
      <c r="C52" s="132" t="s">
        <v>269</v>
      </c>
      <c r="D52" s="135" t="s">
        <v>270</v>
      </c>
      <c r="E52" s="10">
        <v>7</v>
      </c>
      <c r="F52" s="10">
        <v>6</v>
      </c>
      <c r="G52" s="10">
        <v>7</v>
      </c>
      <c r="H52" s="5">
        <f t="shared" si="20"/>
        <v>20</v>
      </c>
      <c r="I52" s="102">
        <f t="shared" si="21"/>
        <v>6.8493150684931503E-2</v>
      </c>
      <c r="J52" s="5"/>
      <c r="K52" s="88">
        <f t="shared" si="22"/>
        <v>2.054794520547945</v>
      </c>
      <c r="L52" s="15"/>
      <c r="M52" s="15"/>
      <c r="N52" s="15"/>
      <c r="O52" s="15"/>
      <c r="P52" s="15"/>
      <c r="Q52" s="15"/>
      <c r="R52" s="15"/>
      <c r="S52" s="20"/>
    </row>
    <row r="53" spans="1:26" ht="61.9" customHeight="1" x14ac:dyDescent="0.2">
      <c r="A53" s="74">
        <v>5</v>
      </c>
      <c r="B53" s="132" t="s">
        <v>271</v>
      </c>
      <c r="C53" s="132" t="s">
        <v>272</v>
      </c>
      <c r="D53" s="133" t="s">
        <v>273</v>
      </c>
      <c r="E53" s="10">
        <v>8</v>
      </c>
      <c r="F53" s="10">
        <v>8</v>
      </c>
      <c r="G53" s="10">
        <v>7</v>
      </c>
      <c r="H53" s="5">
        <f t="shared" si="20"/>
        <v>23</v>
      </c>
      <c r="I53" s="102">
        <f t="shared" si="21"/>
        <v>7.8767123287671229E-2</v>
      </c>
      <c r="J53" s="5"/>
      <c r="K53" s="88">
        <f t="shared" si="22"/>
        <v>2.3630136986301369</v>
      </c>
      <c r="L53" s="15"/>
      <c r="M53" s="15"/>
      <c r="N53" s="15"/>
      <c r="O53" s="15"/>
      <c r="P53" s="15"/>
      <c r="Q53" s="15"/>
      <c r="R53" s="15"/>
      <c r="S53" s="20"/>
    </row>
    <row r="54" spans="1:26" ht="61.9" customHeight="1" x14ac:dyDescent="0.2">
      <c r="A54" s="74">
        <v>6</v>
      </c>
      <c r="B54" s="136" t="s">
        <v>274</v>
      </c>
      <c r="C54" s="132" t="s">
        <v>275</v>
      </c>
      <c r="D54" s="133" t="s">
        <v>273</v>
      </c>
      <c r="E54" s="10">
        <v>8</v>
      </c>
      <c r="F54" s="10">
        <v>7</v>
      </c>
      <c r="G54" s="10">
        <v>7</v>
      </c>
      <c r="H54" s="5">
        <f t="shared" si="20"/>
        <v>22</v>
      </c>
      <c r="I54" s="102">
        <f t="shared" si="21"/>
        <v>7.5342465753424653E-2</v>
      </c>
      <c r="J54" s="5"/>
      <c r="K54" s="88">
        <f t="shared" si="22"/>
        <v>2.2602739726027394</v>
      </c>
      <c r="L54" s="15"/>
      <c r="M54" s="15"/>
      <c r="N54" s="15"/>
      <c r="O54" s="15"/>
      <c r="P54" s="15"/>
      <c r="Q54" s="15"/>
      <c r="R54" s="15"/>
      <c r="S54" s="20"/>
    </row>
    <row r="55" spans="1:26" ht="61.9" customHeight="1" x14ac:dyDescent="0.2">
      <c r="A55" s="74">
        <v>7</v>
      </c>
      <c r="B55" s="132" t="s">
        <v>276</v>
      </c>
      <c r="C55" s="132" t="s">
        <v>277</v>
      </c>
      <c r="D55" s="133" t="s">
        <v>278</v>
      </c>
      <c r="E55" s="10">
        <v>10</v>
      </c>
      <c r="F55" s="10">
        <v>10</v>
      </c>
      <c r="G55" s="10">
        <v>8</v>
      </c>
      <c r="H55" s="5">
        <f t="shared" si="20"/>
        <v>28</v>
      </c>
      <c r="I55" s="102">
        <f t="shared" si="21"/>
        <v>9.5890410958904104E-2</v>
      </c>
      <c r="J55" s="5"/>
      <c r="K55" s="88">
        <f t="shared" si="22"/>
        <v>2.8767123287671232</v>
      </c>
      <c r="L55" s="15"/>
      <c r="M55" s="15"/>
      <c r="N55" s="15"/>
      <c r="O55" s="15"/>
      <c r="P55" s="15"/>
      <c r="Q55" s="15"/>
      <c r="R55" s="15"/>
      <c r="S55" s="20"/>
    </row>
    <row r="56" spans="1:26" ht="61.9" customHeight="1" x14ac:dyDescent="0.2">
      <c r="A56" s="74">
        <v>8</v>
      </c>
      <c r="B56" s="132" t="s">
        <v>279</v>
      </c>
      <c r="C56" s="132" t="s">
        <v>280</v>
      </c>
      <c r="D56" s="133" t="s">
        <v>278</v>
      </c>
      <c r="E56" s="10">
        <v>8</v>
      </c>
      <c r="F56" s="10">
        <v>8</v>
      </c>
      <c r="G56" s="10">
        <v>8</v>
      </c>
      <c r="H56" s="5">
        <f t="shared" si="20"/>
        <v>24</v>
      </c>
      <c r="I56" s="102">
        <f t="shared" si="21"/>
        <v>8.2191780821917804E-2</v>
      </c>
      <c r="J56" s="5"/>
      <c r="K56" s="88">
        <f t="shared" si="22"/>
        <v>2.4657534246575343</v>
      </c>
      <c r="L56" s="15"/>
      <c r="M56" s="15"/>
      <c r="N56" s="15"/>
      <c r="O56" s="15"/>
      <c r="P56" s="15"/>
      <c r="Q56" s="15"/>
      <c r="R56" s="15"/>
      <c r="S56" s="20"/>
    </row>
    <row r="57" spans="1:26" ht="61.9" customHeight="1" x14ac:dyDescent="0.2">
      <c r="A57" s="74">
        <v>9</v>
      </c>
      <c r="B57" s="132" t="s">
        <v>281</v>
      </c>
      <c r="C57" s="132" t="s">
        <v>282</v>
      </c>
      <c r="D57" s="133" t="s">
        <v>283</v>
      </c>
      <c r="E57" s="10">
        <v>8</v>
      </c>
      <c r="F57" s="10">
        <v>8</v>
      </c>
      <c r="G57" s="10">
        <v>8</v>
      </c>
      <c r="H57" s="5">
        <f t="shared" si="20"/>
        <v>24</v>
      </c>
      <c r="I57" s="102">
        <f t="shared" si="21"/>
        <v>8.2191780821917804E-2</v>
      </c>
      <c r="J57" s="5"/>
      <c r="K57" s="88">
        <f t="shared" si="22"/>
        <v>2.4657534246575343</v>
      </c>
      <c r="L57" s="15"/>
      <c r="M57" s="15"/>
      <c r="N57" s="15"/>
      <c r="O57" s="15"/>
      <c r="P57" s="15"/>
      <c r="Q57" s="15"/>
      <c r="R57" s="15"/>
      <c r="S57" s="20"/>
    </row>
    <row r="58" spans="1:26" ht="61.9" customHeight="1" x14ac:dyDescent="0.2">
      <c r="A58" s="74">
        <v>10</v>
      </c>
      <c r="B58" s="132" t="s">
        <v>284</v>
      </c>
      <c r="C58" s="132" t="s">
        <v>285</v>
      </c>
      <c r="D58" s="133" t="s">
        <v>283</v>
      </c>
      <c r="E58" s="10">
        <v>8</v>
      </c>
      <c r="F58" s="10">
        <v>8</v>
      </c>
      <c r="G58" s="10">
        <v>8</v>
      </c>
      <c r="H58" s="5">
        <f t="shared" si="20"/>
        <v>24</v>
      </c>
      <c r="I58" s="102">
        <f t="shared" si="21"/>
        <v>8.2191780821917804E-2</v>
      </c>
      <c r="J58" s="5"/>
      <c r="K58" s="88">
        <f t="shared" si="22"/>
        <v>2.4657534246575343</v>
      </c>
      <c r="L58" s="15"/>
      <c r="M58" s="15"/>
      <c r="N58" s="15"/>
      <c r="O58" s="15"/>
      <c r="P58" s="15"/>
      <c r="Q58" s="15"/>
      <c r="R58" s="15"/>
      <c r="S58" s="20"/>
    </row>
    <row r="59" spans="1:26" ht="61.9" customHeight="1" x14ac:dyDescent="0.2">
      <c r="A59" s="74">
        <v>11</v>
      </c>
      <c r="B59" s="137" t="s">
        <v>286</v>
      </c>
      <c r="C59" s="132" t="s">
        <v>287</v>
      </c>
      <c r="D59" s="133" t="s">
        <v>283</v>
      </c>
      <c r="E59" s="10">
        <v>7</v>
      </c>
      <c r="F59" s="10">
        <v>7</v>
      </c>
      <c r="G59" s="10">
        <v>7</v>
      </c>
      <c r="H59" s="5">
        <f t="shared" si="20"/>
        <v>21</v>
      </c>
      <c r="I59" s="102">
        <f t="shared" si="21"/>
        <v>7.1917808219178078E-2</v>
      </c>
      <c r="J59" s="5"/>
      <c r="K59" s="88">
        <f t="shared" si="22"/>
        <v>2.1575342465753424</v>
      </c>
      <c r="L59" s="15"/>
      <c r="M59" s="15"/>
      <c r="N59" s="15"/>
      <c r="O59" s="15"/>
      <c r="P59" s="15"/>
      <c r="Q59" s="15"/>
      <c r="R59" s="15"/>
      <c r="S59" s="20"/>
    </row>
    <row r="60" spans="1:26" ht="61.9" customHeight="1" x14ac:dyDescent="0.2">
      <c r="A60" s="74">
        <v>12</v>
      </c>
      <c r="B60" s="132" t="s">
        <v>288</v>
      </c>
      <c r="C60" s="138" t="s">
        <v>289</v>
      </c>
      <c r="D60" s="139" t="s">
        <v>290</v>
      </c>
      <c r="E60" s="10">
        <v>8</v>
      </c>
      <c r="F60" s="10">
        <v>8</v>
      </c>
      <c r="G60" s="10">
        <v>8</v>
      </c>
      <c r="H60" s="5">
        <f t="shared" si="20"/>
        <v>24</v>
      </c>
      <c r="I60" s="102">
        <f t="shared" si="21"/>
        <v>8.2191780821917804E-2</v>
      </c>
      <c r="J60" s="5"/>
      <c r="K60" s="88">
        <f t="shared" si="22"/>
        <v>2.4657534246575343</v>
      </c>
      <c r="L60" s="15"/>
      <c r="M60" s="15"/>
      <c r="N60" s="15"/>
      <c r="O60" s="15"/>
      <c r="P60" s="15"/>
      <c r="Q60" s="15"/>
      <c r="R60" s="15"/>
      <c r="S60" s="20"/>
      <c r="T60" s="1" t="str">
        <f t="shared" si="16"/>
        <v/>
      </c>
      <c r="U60" s="1" t="str">
        <f t="shared" si="17"/>
        <v/>
      </c>
      <c r="V60" s="1" t="str">
        <f t="shared" si="18"/>
        <v/>
      </c>
      <c r="W60" s="1" t="str">
        <f t="shared" si="19"/>
        <v/>
      </c>
      <c r="X60" s="1" t="str">
        <f t="shared" ref="X60:X85" si="23">IF(Q60="x",90,"")</f>
        <v/>
      </c>
      <c r="Y60" s="1" t="str">
        <f t="shared" ref="Y60:Y85" si="24">IF(R60="x",100,"")</f>
        <v/>
      </c>
      <c r="Z60" s="1">
        <f t="shared" ref="Z60:Z85" si="25">SUM(T60:Y60)/$A$46*K60</f>
        <v>0</v>
      </c>
    </row>
    <row r="61" spans="1:26" ht="61.9" hidden="1" customHeight="1" x14ac:dyDescent="0.2">
      <c r="A61" s="254">
        <v>3</v>
      </c>
      <c r="B61" s="262"/>
      <c r="C61" s="5"/>
      <c r="D61" s="5"/>
      <c r="E61" s="10"/>
      <c r="F61" s="10"/>
      <c r="G61" s="10"/>
      <c r="H61" s="5">
        <f t="shared" ref="H61:H85" si="26">SUM(E61:G61)</f>
        <v>0</v>
      </c>
      <c r="I61" s="102">
        <f t="shared" ref="I61:I85" si="27">H61/$H$86</f>
        <v>0</v>
      </c>
      <c r="J61" s="5"/>
      <c r="K61" s="88">
        <f t="shared" ref="K61:K85" si="28">$I61*$A$46</f>
        <v>0</v>
      </c>
      <c r="L61" s="15"/>
      <c r="M61" s="15"/>
      <c r="N61" s="15"/>
      <c r="O61" s="15"/>
      <c r="P61" s="15"/>
      <c r="Q61" s="15"/>
      <c r="R61" s="15"/>
      <c r="S61" s="20"/>
      <c r="T61" s="1" t="str">
        <f t="shared" si="16"/>
        <v/>
      </c>
      <c r="U61" s="1" t="str">
        <f t="shared" si="17"/>
        <v/>
      </c>
      <c r="V61" s="1" t="str">
        <f t="shared" si="18"/>
        <v/>
      </c>
      <c r="W61" s="1" t="str">
        <f t="shared" si="19"/>
        <v/>
      </c>
      <c r="X61" s="1" t="str">
        <f t="shared" si="23"/>
        <v/>
      </c>
      <c r="Y61" s="1" t="str">
        <f t="shared" si="24"/>
        <v/>
      </c>
      <c r="Z61" s="1">
        <f t="shared" si="25"/>
        <v>0</v>
      </c>
    </row>
    <row r="62" spans="1:26" ht="61.9" hidden="1" customHeight="1" x14ac:dyDescent="0.2">
      <c r="A62" s="303"/>
      <c r="B62" s="313"/>
      <c r="C62" s="5"/>
      <c r="D62" s="5"/>
      <c r="E62" s="10"/>
      <c r="F62" s="10"/>
      <c r="G62" s="10"/>
      <c r="H62" s="5">
        <f t="shared" si="26"/>
        <v>0</v>
      </c>
      <c r="I62" s="102">
        <f t="shared" si="27"/>
        <v>0</v>
      </c>
      <c r="J62" s="5"/>
      <c r="K62" s="88">
        <f t="shared" si="28"/>
        <v>0</v>
      </c>
      <c r="L62" s="15"/>
      <c r="M62" s="15"/>
      <c r="N62" s="15"/>
      <c r="O62" s="15"/>
      <c r="P62" s="15"/>
      <c r="Q62" s="15"/>
      <c r="R62" s="15"/>
      <c r="S62" s="20"/>
      <c r="T62" s="1" t="str">
        <f t="shared" si="16"/>
        <v/>
      </c>
      <c r="U62" s="1" t="str">
        <f t="shared" si="17"/>
        <v/>
      </c>
      <c r="V62" s="1" t="str">
        <f t="shared" si="18"/>
        <v/>
      </c>
      <c r="W62" s="1" t="str">
        <f t="shared" si="19"/>
        <v/>
      </c>
      <c r="X62" s="1" t="str">
        <f t="shared" si="23"/>
        <v/>
      </c>
      <c r="Y62" s="1" t="str">
        <f t="shared" si="24"/>
        <v/>
      </c>
      <c r="Z62" s="1">
        <f t="shared" si="25"/>
        <v>0</v>
      </c>
    </row>
    <row r="63" spans="1:26" ht="61.9" hidden="1" customHeight="1" x14ac:dyDescent="0.2">
      <c r="A63" s="303"/>
      <c r="B63" s="313"/>
      <c r="C63" s="5"/>
      <c r="D63" s="5"/>
      <c r="E63" s="10"/>
      <c r="F63" s="10"/>
      <c r="G63" s="10"/>
      <c r="H63" s="5">
        <f t="shared" si="26"/>
        <v>0</v>
      </c>
      <c r="I63" s="102">
        <f t="shared" si="27"/>
        <v>0</v>
      </c>
      <c r="J63" s="5"/>
      <c r="K63" s="88">
        <f t="shared" si="28"/>
        <v>0</v>
      </c>
      <c r="L63" s="15"/>
      <c r="M63" s="15"/>
      <c r="N63" s="15"/>
      <c r="O63" s="15"/>
      <c r="P63" s="15"/>
      <c r="Q63" s="15"/>
      <c r="R63" s="15"/>
      <c r="S63" s="20"/>
      <c r="T63" s="1" t="str">
        <f t="shared" si="16"/>
        <v/>
      </c>
      <c r="U63" s="1" t="str">
        <f t="shared" si="17"/>
        <v/>
      </c>
      <c r="V63" s="1" t="str">
        <f t="shared" si="18"/>
        <v/>
      </c>
      <c r="W63" s="1" t="str">
        <f t="shared" si="19"/>
        <v/>
      </c>
      <c r="X63" s="1" t="str">
        <f t="shared" si="23"/>
        <v/>
      </c>
      <c r="Y63" s="1" t="str">
        <f t="shared" si="24"/>
        <v/>
      </c>
      <c r="Z63" s="1">
        <f t="shared" si="25"/>
        <v>0</v>
      </c>
    </row>
    <row r="64" spans="1:26" ht="61.9" hidden="1" customHeight="1" x14ac:dyDescent="0.2">
      <c r="A64" s="303"/>
      <c r="B64" s="263"/>
      <c r="C64" s="5"/>
      <c r="D64" s="5"/>
      <c r="E64" s="10"/>
      <c r="F64" s="10"/>
      <c r="G64" s="10"/>
      <c r="H64" s="5">
        <f t="shared" si="26"/>
        <v>0</v>
      </c>
      <c r="I64" s="102">
        <f t="shared" si="27"/>
        <v>0</v>
      </c>
      <c r="J64" s="5"/>
      <c r="K64" s="88">
        <f t="shared" si="28"/>
        <v>0</v>
      </c>
      <c r="L64" s="15"/>
      <c r="M64" s="15"/>
      <c r="N64" s="15"/>
      <c r="O64" s="15"/>
      <c r="P64" s="15"/>
      <c r="Q64" s="15"/>
      <c r="R64" s="15"/>
      <c r="S64" s="20"/>
      <c r="T64" s="1" t="str">
        <f t="shared" si="16"/>
        <v/>
      </c>
      <c r="U64" s="1" t="str">
        <f t="shared" si="17"/>
        <v/>
      </c>
      <c r="V64" s="1" t="str">
        <f t="shared" si="18"/>
        <v/>
      </c>
      <c r="W64" s="1" t="str">
        <f t="shared" si="19"/>
        <v/>
      </c>
      <c r="X64" s="1" t="str">
        <f t="shared" si="23"/>
        <v/>
      </c>
      <c r="Y64" s="1" t="str">
        <f t="shared" si="24"/>
        <v/>
      </c>
      <c r="Z64" s="1">
        <f t="shared" si="25"/>
        <v>0</v>
      </c>
    </row>
    <row r="65" spans="1:26" ht="61.9" hidden="1" customHeight="1" x14ac:dyDescent="0.2">
      <c r="A65" s="303">
        <v>4</v>
      </c>
      <c r="B65" s="262"/>
      <c r="C65" s="5"/>
      <c r="D65" s="5"/>
      <c r="E65" s="10"/>
      <c r="F65" s="10"/>
      <c r="G65" s="10"/>
      <c r="H65" s="5">
        <f t="shared" si="26"/>
        <v>0</v>
      </c>
      <c r="I65" s="102">
        <f t="shared" si="27"/>
        <v>0</v>
      </c>
      <c r="J65" s="5"/>
      <c r="K65" s="88">
        <f t="shared" si="28"/>
        <v>0</v>
      </c>
      <c r="L65" s="15"/>
      <c r="M65" s="15"/>
      <c r="N65" s="15"/>
      <c r="O65" s="15"/>
      <c r="P65" s="15"/>
      <c r="Q65" s="15"/>
      <c r="R65" s="15"/>
      <c r="S65" s="20"/>
      <c r="T65" s="1" t="str">
        <f t="shared" si="16"/>
        <v/>
      </c>
      <c r="U65" s="1" t="str">
        <f t="shared" si="17"/>
        <v/>
      </c>
      <c r="V65" s="1" t="str">
        <f t="shared" si="18"/>
        <v/>
      </c>
      <c r="W65" s="1" t="str">
        <f t="shared" si="19"/>
        <v/>
      </c>
      <c r="X65" s="1" t="str">
        <f t="shared" si="23"/>
        <v/>
      </c>
      <c r="Y65" s="1" t="str">
        <f t="shared" si="24"/>
        <v/>
      </c>
      <c r="Z65" s="1">
        <f t="shared" si="25"/>
        <v>0</v>
      </c>
    </row>
    <row r="66" spans="1:26" ht="61.9" hidden="1" customHeight="1" x14ac:dyDescent="0.2">
      <c r="A66" s="304"/>
      <c r="B66" s="263"/>
      <c r="C66" s="5"/>
      <c r="D66" s="5"/>
      <c r="E66" s="10"/>
      <c r="F66" s="10"/>
      <c r="G66" s="10"/>
      <c r="H66" s="5">
        <f t="shared" si="26"/>
        <v>0</v>
      </c>
      <c r="I66" s="102">
        <f t="shared" si="27"/>
        <v>0</v>
      </c>
      <c r="J66" s="5"/>
      <c r="K66" s="88">
        <f t="shared" si="28"/>
        <v>0</v>
      </c>
      <c r="L66" s="15"/>
      <c r="M66" s="15"/>
      <c r="N66" s="15"/>
      <c r="O66" s="15"/>
      <c r="P66" s="15"/>
      <c r="Q66" s="15"/>
      <c r="R66" s="15"/>
      <c r="S66" s="20"/>
      <c r="T66" s="1" t="str">
        <f t="shared" si="16"/>
        <v/>
      </c>
      <c r="U66" s="1" t="str">
        <f t="shared" si="17"/>
        <v/>
      </c>
      <c r="V66" s="1" t="str">
        <f t="shared" si="18"/>
        <v/>
      </c>
      <c r="W66" s="1" t="str">
        <f t="shared" si="19"/>
        <v/>
      </c>
      <c r="X66" s="1" t="str">
        <f t="shared" si="23"/>
        <v/>
      </c>
      <c r="Y66" s="1" t="str">
        <f t="shared" si="24"/>
        <v/>
      </c>
      <c r="Z66" s="1">
        <f t="shared" si="25"/>
        <v>0</v>
      </c>
    </row>
    <row r="67" spans="1:26" ht="61.9" hidden="1" customHeight="1" x14ac:dyDescent="0.2">
      <c r="A67" s="74"/>
      <c r="B67" s="5"/>
      <c r="C67" s="5"/>
      <c r="D67" s="5"/>
      <c r="E67" s="10"/>
      <c r="F67" s="10"/>
      <c r="G67" s="10"/>
      <c r="H67" s="5">
        <f t="shared" si="26"/>
        <v>0</v>
      </c>
      <c r="I67" s="102">
        <f t="shared" si="27"/>
        <v>0</v>
      </c>
      <c r="J67" s="5"/>
      <c r="K67" s="88">
        <f t="shared" si="28"/>
        <v>0</v>
      </c>
      <c r="L67" s="15"/>
      <c r="M67" s="15"/>
      <c r="N67" s="15"/>
      <c r="O67" s="15"/>
      <c r="P67" s="15"/>
      <c r="Q67" s="15"/>
      <c r="R67" s="15"/>
      <c r="S67" s="20"/>
      <c r="T67" s="1" t="str">
        <f t="shared" si="16"/>
        <v/>
      </c>
      <c r="U67" s="1" t="str">
        <f t="shared" si="17"/>
        <v/>
      </c>
      <c r="V67" s="1" t="str">
        <f t="shared" si="18"/>
        <v/>
      </c>
      <c r="W67" s="1" t="str">
        <f t="shared" si="19"/>
        <v/>
      </c>
      <c r="X67" s="1" t="str">
        <f t="shared" si="23"/>
        <v/>
      </c>
      <c r="Y67" s="1" t="str">
        <f t="shared" si="24"/>
        <v/>
      </c>
      <c r="Z67" s="1">
        <f t="shared" si="25"/>
        <v>0</v>
      </c>
    </row>
    <row r="68" spans="1:26" ht="61.9" hidden="1" customHeight="1" x14ac:dyDescent="0.2">
      <c r="A68" s="74"/>
      <c r="B68" s="5"/>
      <c r="C68" s="5"/>
      <c r="D68" s="5"/>
      <c r="E68" s="10"/>
      <c r="F68" s="10"/>
      <c r="G68" s="10"/>
      <c r="H68" s="5">
        <f t="shared" si="26"/>
        <v>0</v>
      </c>
      <c r="I68" s="102">
        <f t="shared" si="27"/>
        <v>0</v>
      </c>
      <c r="J68" s="5"/>
      <c r="K68" s="88">
        <f t="shared" si="28"/>
        <v>0</v>
      </c>
      <c r="L68" s="15"/>
      <c r="M68" s="15"/>
      <c r="N68" s="15"/>
      <c r="O68" s="15"/>
      <c r="P68" s="15"/>
      <c r="Q68" s="15"/>
      <c r="R68" s="15"/>
      <c r="S68" s="20"/>
      <c r="T68" s="1" t="str">
        <f t="shared" si="16"/>
        <v/>
      </c>
      <c r="U68" s="1" t="str">
        <f t="shared" si="17"/>
        <v/>
      </c>
      <c r="V68" s="1" t="str">
        <f t="shared" si="18"/>
        <v/>
      </c>
      <c r="W68" s="1" t="str">
        <f t="shared" si="19"/>
        <v/>
      </c>
      <c r="X68" s="1" t="str">
        <f t="shared" si="23"/>
        <v/>
      </c>
      <c r="Y68" s="1" t="str">
        <f t="shared" si="24"/>
        <v/>
      </c>
      <c r="Z68" s="1">
        <f t="shared" si="25"/>
        <v>0</v>
      </c>
    </row>
    <row r="69" spans="1:26" ht="61.9" hidden="1" customHeight="1" x14ac:dyDescent="0.2">
      <c r="A69" s="74"/>
      <c r="B69" s="5"/>
      <c r="C69" s="5"/>
      <c r="D69" s="5"/>
      <c r="E69" s="10"/>
      <c r="F69" s="10"/>
      <c r="G69" s="10"/>
      <c r="H69" s="5">
        <f t="shared" si="26"/>
        <v>0</v>
      </c>
      <c r="I69" s="102">
        <f t="shared" si="27"/>
        <v>0</v>
      </c>
      <c r="J69" s="5"/>
      <c r="K69" s="88">
        <f t="shared" si="28"/>
        <v>0</v>
      </c>
      <c r="L69" s="15"/>
      <c r="M69" s="15"/>
      <c r="N69" s="15"/>
      <c r="O69" s="15"/>
      <c r="P69" s="15"/>
      <c r="Q69" s="15"/>
      <c r="R69" s="15"/>
      <c r="S69" s="20"/>
      <c r="T69" s="1" t="str">
        <f t="shared" si="16"/>
        <v/>
      </c>
      <c r="U69" s="1" t="str">
        <f t="shared" si="17"/>
        <v/>
      </c>
      <c r="V69" s="1" t="str">
        <f t="shared" si="18"/>
        <v/>
      </c>
      <c r="W69" s="1" t="str">
        <f t="shared" si="19"/>
        <v/>
      </c>
      <c r="X69" s="1" t="str">
        <f t="shared" si="23"/>
        <v/>
      </c>
      <c r="Y69" s="1" t="str">
        <f t="shared" si="24"/>
        <v/>
      </c>
      <c r="Z69" s="1">
        <f t="shared" si="25"/>
        <v>0</v>
      </c>
    </row>
    <row r="70" spans="1:26" hidden="1" x14ac:dyDescent="0.2">
      <c r="A70" s="74"/>
      <c r="B70" s="5"/>
      <c r="C70" s="5"/>
      <c r="D70" s="5"/>
      <c r="E70" s="10"/>
      <c r="F70" s="10"/>
      <c r="G70" s="10"/>
      <c r="H70" s="5">
        <f t="shared" si="26"/>
        <v>0</v>
      </c>
      <c r="I70" s="102">
        <f t="shared" si="27"/>
        <v>0</v>
      </c>
      <c r="J70" s="5"/>
      <c r="K70" s="88">
        <f t="shared" si="28"/>
        <v>0</v>
      </c>
      <c r="L70" s="15"/>
      <c r="M70" s="15"/>
      <c r="N70" s="15"/>
      <c r="O70" s="15"/>
      <c r="P70" s="15"/>
      <c r="Q70" s="15"/>
      <c r="R70" s="15"/>
      <c r="S70" s="20"/>
      <c r="T70" s="1" t="str">
        <f t="shared" si="16"/>
        <v/>
      </c>
      <c r="U70" s="1" t="str">
        <f t="shared" si="17"/>
        <v/>
      </c>
      <c r="V70" s="1" t="str">
        <f t="shared" si="18"/>
        <v/>
      </c>
      <c r="W70" s="1" t="str">
        <f t="shared" si="19"/>
        <v/>
      </c>
      <c r="X70" s="1" t="str">
        <f t="shared" si="23"/>
        <v/>
      </c>
      <c r="Y70" s="1" t="str">
        <f t="shared" si="24"/>
        <v/>
      </c>
      <c r="Z70" s="1">
        <f t="shared" si="25"/>
        <v>0</v>
      </c>
    </row>
    <row r="71" spans="1:26" hidden="1" x14ac:dyDescent="0.2">
      <c r="A71" s="74"/>
      <c r="B71" s="5"/>
      <c r="C71" s="5"/>
      <c r="D71" s="5"/>
      <c r="E71" s="10"/>
      <c r="F71" s="10"/>
      <c r="G71" s="10"/>
      <c r="H71" s="5">
        <f t="shared" si="26"/>
        <v>0</v>
      </c>
      <c r="I71" s="102">
        <f t="shared" si="27"/>
        <v>0</v>
      </c>
      <c r="J71" s="5"/>
      <c r="K71" s="88">
        <f t="shared" si="28"/>
        <v>0</v>
      </c>
      <c r="L71" s="15"/>
      <c r="M71" s="15"/>
      <c r="N71" s="15"/>
      <c r="O71" s="15"/>
      <c r="P71" s="15"/>
      <c r="Q71" s="15"/>
      <c r="R71" s="15" t="s">
        <v>4</v>
      </c>
      <c r="S71" s="20"/>
      <c r="T71" s="1" t="str">
        <f t="shared" si="16"/>
        <v/>
      </c>
      <c r="U71" s="1" t="str">
        <f t="shared" si="17"/>
        <v/>
      </c>
      <c r="V71" s="1" t="str">
        <f t="shared" si="18"/>
        <v/>
      </c>
      <c r="W71" s="1" t="str">
        <f t="shared" si="19"/>
        <v/>
      </c>
      <c r="X71" s="1" t="str">
        <f t="shared" si="23"/>
        <v/>
      </c>
      <c r="Y71" s="1">
        <f t="shared" si="24"/>
        <v>100</v>
      </c>
      <c r="Z71" s="1">
        <f t="shared" si="25"/>
        <v>0</v>
      </c>
    </row>
    <row r="72" spans="1:26" hidden="1" x14ac:dyDescent="0.2">
      <c r="A72" s="74"/>
      <c r="B72" s="5"/>
      <c r="C72" s="5"/>
      <c r="D72" s="5"/>
      <c r="E72" s="10"/>
      <c r="F72" s="10"/>
      <c r="G72" s="10"/>
      <c r="H72" s="5">
        <f t="shared" si="26"/>
        <v>0</v>
      </c>
      <c r="I72" s="102">
        <f t="shared" si="27"/>
        <v>0</v>
      </c>
      <c r="J72" s="5"/>
      <c r="K72" s="88">
        <f t="shared" si="28"/>
        <v>0</v>
      </c>
      <c r="L72" s="15"/>
      <c r="M72" s="15"/>
      <c r="N72" s="15"/>
      <c r="O72" s="15"/>
      <c r="P72" s="15"/>
      <c r="Q72" s="15"/>
      <c r="R72" s="15" t="s">
        <v>4</v>
      </c>
      <c r="S72" s="20"/>
      <c r="T72" s="1" t="str">
        <f t="shared" si="16"/>
        <v/>
      </c>
      <c r="U72" s="1" t="str">
        <f t="shared" si="17"/>
        <v/>
      </c>
      <c r="V72" s="1" t="str">
        <f t="shared" si="18"/>
        <v/>
      </c>
      <c r="W72" s="1" t="str">
        <f t="shared" si="19"/>
        <v/>
      </c>
      <c r="X72" s="1" t="str">
        <f t="shared" si="23"/>
        <v/>
      </c>
      <c r="Y72" s="1">
        <f t="shared" si="24"/>
        <v>100</v>
      </c>
      <c r="Z72" s="1">
        <f t="shared" si="25"/>
        <v>0</v>
      </c>
    </row>
    <row r="73" spans="1:26" hidden="1" x14ac:dyDescent="0.2">
      <c r="A73" s="74"/>
      <c r="B73" s="5"/>
      <c r="C73" s="5"/>
      <c r="D73" s="5"/>
      <c r="E73" s="10"/>
      <c r="F73" s="10"/>
      <c r="G73" s="10"/>
      <c r="H73" s="5">
        <f t="shared" si="26"/>
        <v>0</v>
      </c>
      <c r="I73" s="102">
        <f t="shared" si="27"/>
        <v>0</v>
      </c>
      <c r="J73" s="5"/>
      <c r="K73" s="88">
        <f t="shared" si="28"/>
        <v>0</v>
      </c>
      <c r="L73" s="15"/>
      <c r="M73" s="15"/>
      <c r="N73" s="15"/>
      <c r="O73" s="15"/>
      <c r="P73" s="15"/>
      <c r="Q73" s="15"/>
      <c r="R73" s="15" t="s">
        <v>4</v>
      </c>
      <c r="S73" s="20"/>
      <c r="T73" s="1" t="str">
        <f t="shared" si="16"/>
        <v/>
      </c>
      <c r="U73" s="1" t="str">
        <f t="shared" si="17"/>
        <v/>
      </c>
      <c r="V73" s="1" t="str">
        <f t="shared" si="18"/>
        <v/>
      </c>
      <c r="W73" s="1" t="str">
        <f t="shared" si="19"/>
        <v/>
      </c>
      <c r="X73" s="1" t="str">
        <f t="shared" si="23"/>
        <v/>
      </c>
      <c r="Y73" s="1">
        <f t="shared" si="24"/>
        <v>100</v>
      </c>
      <c r="Z73" s="1">
        <f t="shared" si="25"/>
        <v>0</v>
      </c>
    </row>
    <row r="74" spans="1:26" hidden="1" x14ac:dyDescent="0.2">
      <c r="A74" s="74"/>
      <c r="B74" s="5"/>
      <c r="C74" s="5"/>
      <c r="D74" s="5"/>
      <c r="E74" s="10"/>
      <c r="F74" s="10"/>
      <c r="G74" s="10"/>
      <c r="H74" s="5">
        <f t="shared" si="26"/>
        <v>0</v>
      </c>
      <c r="I74" s="102">
        <f t="shared" si="27"/>
        <v>0</v>
      </c>
      <c r="J74" s="5"/>
      <c r="K74" s="88">
        <f t="shared" si="28"/>
        <v>0</v>
      </c>
      <c r="L74" s="15"/>
      <c r="M74" s="15"/>
      <c r="N74" s="15"/>
      <c r="O74" s="15"/>
      <c r="P74" s="15"/>
      <c r="Q74" s="15"/>
      <c r="R74" s="15" t="s">
        <v>4</v>
      </c>
      <c r="S74" s="20"/>
      <c r="T74" s="1" t="str">
        <f t="shared" si="16"/>
        <v/>
      </c>
      <c r="U74" s="1" t="str">
        <f t="shared" si="17"/>
        <v/>
      </c>
      <c r="V74" s="1" t="str">
        <f t="shared" si="18"/>
        <v/>
      </c>
      <c r="W74" s="1" t="str">
        <f t="shared" si="19"/>
        <v/>
      </c>
      <c r="X74" s="1" t="str">
        <f t="shared" si="23"/>
        <v/>
      </c>
      <c r="Y74" s="1">
        <f t="shared" si="24"/>
        <v>100</v>
      </c>
      <c r="Z74" s="1">
        <f t="shared" si="25"/>
        <v>0</v>
      </c>
    </row>
    <row r="75" spans="1:26" hidden="1" x14ac:dyDescent="0.2">
      <c r="A75" s="74"/>
      <c r="B75" s="5"/>
      <c r="C75" s="5"/>
      <c r="D75" s="5"/>
      <c r="E75" s="10"/>
      <c r="F75" s="10"/>
      <c r="G75" s="10"/>
      <c r="H75" s="5">
        <f t="shared" si="26"/>
        <v>0</v>
      </c>
      <c r="I75" s="102">
        <f t="shared" si="27"/>
        <v>0</v>
      </c>
      <c r="J75" s="5"/>
      <c r="K75" s="88">
        <f t="shared" si="28"/>
        <v>0</v>
      </c>
      <c r="L75" s="15"/>
      <c r="M75" s="15"/>
      <c r="N75" s="15"/>
      <c r="O75" s="15"/>
      <c r="P75" s="15"/>
      <c r="Q75" s="15"/>
      <c r="R75" s="15" t="s">
        <v>4</v>
      </c>
      <c r="S75" s="20"/>
      <c r="T75" s="1" t="str">
        <f t="shared" si="16"/>
        <v/>
      </c>
      <c r="U75" s="1" t="str">
        <f t="shared" si="17"/>
        <v/>
      </c>
      <c r="V75" s="1" t="str">
        <f t="shared" si="18"/>
        <v/>
      </c>
      <c r="W75" s="1" t="str">
        <f t="shared" si="19"/>
        <v/>
      </c>
      <c r="X75" s="1" t="str">
        <f t="shared" si="23"/>
        <v/>
      </c>
      <c r="Y75" s="1">
        <f t="shared" si="24"/>
        <v>100</v>
      </c>
      <c r="Z75" s="1">
        <f t="shared" si="25"/>
        <v>0</v>
      </c>
    </row>
    <row r="76" spans="1:26" hidden="1" x14ac:dyDescent="0.2">
      <c r="A76" s="74"/>
      <c r="B76" s="5"/>
      <c r="C76" s="5"/>
      <c r="D76" s="5"/>
      <c r="E76" s="10"/>
      <c r="F76" s="10"/>
      <c r="G76" s="10"/>
      <c r="H76" s="5">
        <f t="shared" si="26"/>
        <v>0</v>
      </c>
      <c r="I76" s="102">
        <f t="shared" si="27"/>
        <v>0</v>
      </c>
      <c r="J76" s="5"/>
      <c r="K76" s="88">
        <f t="shared" si="28"/>
        <v>0</v>
      </c>
      <c r="L76" s="15"/>
      <c r="M76" s="15"/>
      <c r="N76" s="15"/>
      <c r="O76" s="15"/>
      <c r="P76" s="15"/>
      <c r="Q76" s="15"/>
      <c r="R76" s="15" t="s">
        <v>4</v>
      </c>
      <c r="S76" s="20"/>
      <c r="T76" s="1" t="str">
        <f t="shared" si="16"/>
        <v/>
      </c>
      <c r="U76" s="1" t="str">
        <f t="shared" si="17"/>
        <v/>
      </c>
      <c r="V76" s="1" t="str">
        <f t="shared" si="18"/>
        <v/>
      </c>
      <c r="W76" s="1" t="str">
        <f t="shared" si="19"/>
        <v/>
      </c>
      <c r="X76" s="1" t="str">
        <f t="shared" si="23"/>
        <v/>
      </c>
      <c r="Y76" s="1">
        <f t="shared" si="24"/>
        <v>100</v>
      </c>
      <c r="Z76" s="1">
        <f t="shared" si="25"/>
        <v>0</v>
      </c>
    </row>
    <row r="77" spans="1:26" hidden="1" x14ac:dyDescent="0.2">
      <c r="A77" s="74"/>
      <c r="B77" s="5"/>
      <c r="C77" s="5"/>
      <c r="D77" s="5"/>
      <c r="E77" s="10"/>
      <c r="F77" s="10"/>
      <c r="G77" s="10"/>
      <c r="H77" s="5">
        <f t="shared" si="26"/>
        <v>0</v>
      </c>
      <c r="I77" s="102">
        <f t="shared" si="27"/>
        <v>0</v>
      </c>
      <c r="J77" s="5"/>
      <c r="K77" s="88">
        <f t="shared" si="28"/>
        <v>0</v>
      </c>
      <c r="L77" s="15"/>
      <c r="M77" s="15"/>
      <c r="N77" s="15"/>
      <c r="O77" s="15"/>
      <c r="P77" s="15"/>
      <c r="Q77" s="15"/>
      <c r="R77" s="15" t="s">
        <v>4</v>
      </c>
      <c r="S77" s="20"/>
      <c r="T77" s="1" t="str">
        <f t="shared" si="16"/>
        <v/>
      </c>
      <c r="U77" s="1" t="str">
        <f t="shared" si="17"/>
        <v/>
      </c>
      <c r="V77" s="1" t="str">
        <f t="shared" si="18"/>
        <v/>
      </c>
      <c r="W77" s="1" t="str">
        <f t="shared" si="19"/>
        <v/>
      </c>
      <c r="X77" s="1" t="str">
        <f t="shared" si="23"/>
        <v/>
      </c>
      <c r="Y77" s="1">
        <f t="shared" si="24"/>
        <v>100</v>
      </c>
      <c r="Z77" s="1">
        <f t="shared" si="25"/>
        <v>0</v>
      </c>
    </row>
    <row r="78" spans="1:26" hidden="1" x14ac:dyDescent="0.2">
      <c r="A78" s="74"/>
      <c r="B78" s="5"/>
      <c r="C78" s="5"/>
      <c r="D78" s="5"/>
      <c r="E78" s="10"/>
      <c r="F78" s="10"/>
      <c r="G78" s="10"/>
      <c r="H78" s="5">
        <f t="shared" si="26"/>
        <v>0</v>
      </c>
      <c r="I78" s="102">
        <f t="shared" si="27"/>
        <v>0</v>
      </c>
      <c r="J78" s="5"/>
      <c r="K78" s="88">
        <f t="shared" si="28"/>
        <v>0</v>
      </c>
      <c r="L78" s="15"/>
      <c r="M78" s="15"/>
      <c r="N78" s="15"/>
      <c r="O78" s="15"/>
      <c r="P78" s="15"/>
      <c r="Q78" s="15"/>
      <c r="R78" s="15" t="s">
        <v>4</v>
      </c>
      <c r="S78" s="20"/>
      <c r="T78" s="1" t="str">
        <f t="shared" si="16"/>
        <v/>
      </c>
      <c r="U78" s="1" t="str">
        <f t="shared" si="17"/>
        <v/>
      </c>
      <c r="V78" s="1" t="str">
        <f t="shared" si="18"/>
        <v/>
      </c>
      <c r="W78" s="1" t="str">
        <f t="shared" si="19"/>
        <v/>
      </c>
      <c r="X78" s="1" t="str">
        <f t="shared" si="23"/>
        <v/>
      </c>
      <c r="Y78" s="1">
        <f t="shared" si="24"/>
        <v>100</v>
      </c>
      <c r="Z78" s="1">
        <f t="shared" si="25"/>
        <v>0</v>
      </c>
    </row>
    <row r="79" spans="1:26" hidden="1" x14ac:dyDescent="0.2">
      <c r="A79" s="74"/>
      <c r="B79" s="5"/>
      <c r="C79" s="5"/>
      <c r="D79" s="5"/>
      <c r="E79" s="10"/>
      <c r="F79" s="10"/>
      <c r="G79" s="10"/>
      <c r="H79" s="5">
        <f t="shared" si="26"/>
        <v>0</v>
      </c>
      <c r="I79" s="102">
        <f t="shared" si="27"/>
        <v>0</v>
      </c>
      <c r="J79" s="5"/>
      <c r="K79" s="88">
        <f t="shared" si="28"/>
        <v>0</v>
      </c>
      <c r="L79" s="15"/>
      <c r="M79" s="15"/>
      <c r="N79" s="15"/>
      <c r="O79" s="15"/>
      <c r="P79" s="15"/>
      <c r="Q79" s="15"/>
      <c r="R79" s="15" t="s">
        <v>4</v>
      </c>
      <c r="S79" s="20"/>
      <c r="T79" s="1" t="str">
        <f t="shared" si="16"/>
        <v/>
      </c>
      <c r="U79" s="1" t="str">
        <f t="shared" si="17"/>
        <v/>
      </c>
      <c r="V79" s="1" t="str">
        <f t="shared" si="18"/>
        <v/>
      </c>
      <c r="W79" s="1" t="str">
        <f t="shared" si="19"/>
        <v/>
      </c>
      <c r="X79" s="1" t="str">
        <f t="shared" si="23"/>
        <v/>
      </c>
      <c r="Y79" s="1">
        <f t="shared" si="24"/>
        <v>100</v>
      </c>
      <c r="Z79" s="1">
        <f t="shared" si="25"/>
        <v>0</v>
      </c>
    </row>
    <row r="80" spans="1:26" hidden="1" x14ac:dyDescent="0.2">
      <c r="A80" s="74"/>
      <c r="B80" s="5"/>
      <c r="C80" s="5"/>
      <c r="D80" s="5"/>
      <c r="E80" s="10"/>
      <c r="F80" s="10"/>
      <c r="G80" s="10"/>
      <c r="H80" s="5">
        <f t="shared" si="26"/>
        <v>0</v>
      </c>
      <c r="I80" s="102">
        <f t="shared" si="27"/>
        <v>0</v>
      </c>
      <c r="J80" s="5"/>
      <c r="K80" s="88">
        <f t="shared" si="28"/>
        <v>0</v>
      </c>
      <c r="L80" s="15"/>
      <c r="M80" s="15"/>
      <c r="N80" s="15"/>
      <c r="O80" s="15"/>
      <c r="P80" s="15"/>
      <c r="Q80" s="15"/>
      <c r="R80" s="15" t="s">
        <v>4</v>
      </c>
      <c r="S80" s="20"/>
      <c r="T80" s="1" t="str">
        <f t="shared" si="16"/>
        <v/>
      </c>
      <c r="U80" s="1" t="str">
        <f t="shared" si="17"/>
        <v/>
      </c>
      <c r="V80" s="1" t="str">
        <f t="shared" si="18"/>
        <v/>
      </c>
      <c r="W80" s="1" t="str">
        <f t="shared" si="19"/>
        <v/>
      </c>
      <c r="X80" s="1" t="str">
        <f t="shared" si="23"/>
        <v/>
      </c>
      <c r="Y80" s="1">
        <f t="shared" si="24"/>
        <v>100</v>
      </c>
      <c r="Z80" s="1">
        <f t="shared" si="25"/>
        <v>0</v>
      </c>
    </row>
    <row r="81" spans="1:26" hidden="1" x14ac:dyDescent="0.2">
      <c r="A81" s="74"/>
      <c r="B81" s="5"/>
      <c r="C81" s="5"/>
      <c r="D81" s="5"/>
      <c r="E81" s="10"/>
      <c r="F81" s="10"/>
      <c r="G81" s="10"/>
      <c r="H81" s="5">
        <f t="shared" si="26"/>
        <v>0</v>
      </c>
      <c r="I81" s="102">
        <f t="shared" si="27"/>
        <v>0</v>
      </c>
      <c r="J81" s="5"/>
      <c r="K81" s="88">
        <f t="shared" si="28"/>
        <v>0</v>
      </c>
      <c r="L81" s="15"/>
      <c r="M81" s="15"/>
      <c r="N81" s="15"/>
      <c r="O81" s="15"/>
      <c r="P81" s="15"/>
      <c r="Q81" s="15"/>
      <c r="R81" s="15" t="s">
        <v>4</v>
      </c>
      <c r="S81" s="20"/>
      <c r="T81" s="1" t="str">
        <f t="shared" si="16"/>
        <v/>
      </c>
      <c r="U81" s="1" t="str">
        <f t="shared" si="17"/>
        <v/>
      </c>
      <c r="V81" s="1" t="str">
        <f t="shared" si="18"/>
        <v/>
      </c>
      <c r="W81" s="1" t="str">
        <f t="shared" si="19"/>
        <v/>
      </c>
      <c r="X81" s="1" t="str">
        <f t="shared" si="23"/>
        <v/>
      </c>
      <c r="Y81" s="1">
        <f t="shared" si="24"/>
        <v>100</v>
      </c>
      <c r="Z81" s="1">
        <f t="shared" si="25"/>
        <v>0</v>
      </c>
    </row>
    <row r="82" spans="1:26" hidden="1" x14ac:dyDescent="0.2">
      <c r="A82" s="74"/>
      <c r="B82" s="5"/>
      <c r="C82" s="5"/>
      <c r="D82" s="5"/>
      <c r="E82" s="10"/>
      <c r="F82" s="10"/>
      <c r="G82" s="10"/>
      <c r="H82" s="5">
        <f t="shared" si="26"/>
        <v>0</v>
      </c>
      <c r="I82" s="102">
        <f t="shared" si="27"/>
        <v>0</v>
      </c>
      <c r="J82" s="5"/>
      <c r="K82" s="88">
        <f t="shared" si="28"/>
        <v>0</v>
      </c>
      <c r="L82" s="15"/>
      <c r="M82" s="15"/>
      <c r="N82" s="15"/>
      <c r="O82" s="15"/>
      <c r="P82" s="15"/>
      <c r="Q82" s="15"/>
      <c r="R82" s="15" t="s">
        <v>4</v>
      </c>
      <c r="S82" s="20"/>
      <c r="T82" s="1" t="str">
        <f t="shared" si="16"/>
        <v/>
      </c>
      <c r="U82" s="1" t="str">
        <f t="shared" si="17"/>
        <v/>
      </c>
      <c r="V82" s="1" t="str">
        <f t="shared" si="18"/>
        <v/>
      </c>
      <c r="W82" s="1" t="str">
        <f t="shared" si="19"/>
        <v/>
      </c>
      <c r="X82" s="1" t="str">
        <f t="shared" si="23"/>
        <v/>
      </c>
      <c r="Y82" s="1">
        <f t="shared" si="24"/>
        <v>100</v>
      </c>
      <c r="Z82" s="1">
        <f t="shared" si="25"/>
        <v>0</v>
      </c>
    </row>
    <row r="83" spans="1:26" hidden="1" x14ac:dyDescent="0.2">
      <c r="A83" s="74"/>
      <c r="B83" s="5"/>
      <c r="C83" s="5"/>
      <c r="D83" s="5"/>
      <c r="E83" s="10"/>
      <c r="F83" s="10"/>
      <c r="G83" s="10"/>
      <c r="H83" s="5">
        <f t="shared" si="26"/>
        <v>0</v>
      </c>
      <c r="I83" s="102">
        <f t="shared" si="27"/>
        <v>0</v>
      </c>
      <c r="J83" s="5"/>
      <c r="K83" s="88">
        <f t="shared" si="28"/>
        <v>0</v>
      </c>
      <c r="L83" s="15"/>
      <c r="M83" s="15"/>
      <c r="N83" s="15"/>
      <c r="O83" s="15"/>
      <c r="P83" s="15"/>
      <c r="Q83" s="15"/>
      <c r="R83" s="15" t="s">
        <v>4</v>
      </c>
      <c r="S83" s="20"/>
      <c r="T83" s="1" t="str">
        <f t="shared" si="16"/>
        <v/>
      </c>
      <c r="U83" s="1" t="str">
        <f t="shared" si="17"/>
        <v/>
      </c>
      <c r="V83" s="1" t="str">
        <f t="shared" si="18"/>
        <v/>
      </c>
      <c r="W83" s="1" t="str">
        <f t="shared" si="19"/>
        <v/>
      </c>
      <c r="X83" s="1" t="str">
        <f t="shared" si="23"/>
        <v/>
      </c>
      <c r="Y83" s="1">
        <f t="shared" si="24"/>
        <v>100</v>
      </c>
      <c r="Z83" s="1">
        <f t="shared" si="25"/>
        <v>0</v>
      </c>
    </row>
    <row r="84" spans="1:26" hidden="1" x14ac:dyDescent="0.2">
      <c r="A84" s="74"/>
      <c r="B84" s="5"/>
      <c r="C84" s="5"/>
      <c r="D84" s="5"/>
      <c r="E84" s="10"/>
      <c r="F84" s="10"/>
      <c r="G84" s="10"/>
      <c r="H84" s="5">
        <f t="shared" si="26"/>
        <v>0</v>
      </c>
      <c r="I84" s="102">
        <f t="shared" si="27"/>
        <v>0</v>
      </c>
      <c r="J84" s="5"/>
      <c r="K84" s="88">
        <f t="shared" si="28"/>
        <v>0</v>
      </c>
      <c r="L84" s="15"/>
      <c r="M84" s="15"/>
      <c r="N84" s="15"/>
      <c r="O84" s="15"/>
      <c r="P84" s="15"/>
      <c r="Q84" s="15"/>
      <c r="R84" s="15" t="s">
        <v>4</v>
      </c>
      <c r="S84" s="20"/>
      <c r="T84" s="1" t="str">
        <f t="shared" si="16"/>
        <v/>
      </c>
      <c r="U84" s="1" t="str">
        <f t="shared" si="17"/>
        <v/>
      </c>
      <c r="V84" s="1" t="str">
        <f t="shared" si="18"/>
        <v/>
      </c>
      <c r="W84" s="1" t="str">
        <f t="shared" si="19"/>
        <v/>
      </c>
      <c r="X84" s="1" t="str">
        <f t="shared" si="23"/>
        <v/>
      </c>
      <c r="Y84" s="1">
        <f t="shared" si="24"/>
        <v>100</v>
      </c>
      <c r="Z84" s="1">
        <f t="shared" si="25"/>
        <v>0</v>
      </c>
    </row>
    <row r="85" spans="1:26" hidden="1" x14ac:dyDescent="0.2">
      <c r="A85" s="74"/>
      <c r="B85" s="5"/>
      <c r="C85" s="5"/>
      <c r="D85" s="5"/>
      <c r="E85" s="10"/>
      <c r="F85" s="10"/>
      <c r="G85" s="10"/>
      <c r="H85" s="5">
        <f t="shared" si="26"/>
        <v>0</v>
      </c>
      <c r="I85" s="102">
        <f t="shared" si="27"/>
        <v>0</v>
      </c>
      <c r="J85" s="5"/>
      <c r="K85" s="88">
        <f t="shared" si="28"/>
        <v>0</v>
      </c>
      <c r="L85" s="15"/>
      <c r="M85" s="15"/>
      <c r="N85" s="15"/>
      <c r="O85" s="15"/>
      <c r="P85" s="15"/>
      <c r="Q85" s="15"/>
      <c r="R85" s="15" t="s">
        <v>4</v>
      </c>
      <c r="S85" s="20"/>
      <c r="T85" s="1" t="str">
        <f t="shared" si="16"/>
        <v/>
      </c>
      <c r="U85" s="1" t="str">
        <f t="shared" si="17"/>
        <v/>
      </c>
      <c r="V85" s="1" t="str">
        <f t="shared" si="18"/>
        <v/>
      </c>
      <c r="W85" s="1" t="str">
        <f t="shared" si="19"/>
        <v/>
      </c>
      <c r="X85" s="1" t="str">
        <f t="shared" si="23"/>
        <v/>
      </c>
      <c r="Y85" s="1">
        <f t="shared" si="24"/>
        <v>100</v>
      </c>
      <c r="Z85" s="1">
        <f t="shared" si="25"/>
        <v>0</v>
      </c>
    </row>
    <row r="86" spans="1:26" ht="30" customHeight="1" x14ac:dyDescent="0.2">
      <c r="A86" s="254"/>
      <c r="B86" s="254"/>
      <c r="C86" s="254"/>
      <c r="D86" s="85"/>
      <c r="E86" s="85"/>
      <c r="F86" s="85"/>
      <c r="G86" s="85"/>
      <c r="H86" s="85">
        <f>SUM(H49:H85)</f>
        <v>292</v>
      </c>
      <c r="I86" s="86">
        <f>SUM(I49:I85)</f>
        <v>1</v>
      </c>
      <c r="J86" s="100" t="s">
        <v>145</v>
      </c>
      <c r="K86" s="13">
        <f>SUM(K49:K85)</f>
        <v>30.000000000000004</v>
      </c>
      <c r="L86" s="255" t="str">
        <f>IF(K86=A46,"pesatura corretta","pesatura non corretta")</f>
        <v>pesatura corretta</v>
      </c>
      <c r="M86" s="255"/>
      <c r="N86" s="255"/>
      <c r="O86" s="255"/>
      <c r="P86" s="255"/>
      <c r="Q86" s="255"/>
      <c r="R86" s="255"/>
      <c r="S86" s="255"/>
      <c r="Z86" s="1">
        <f t="shared" ref="Z86" si="29">SUM(T86:Y86)/$A$46*K86</f>
        <v>0</v>
      </c>
    </row>
    <row r="87" spans="1:26" ht="37.15" hidden="1" customHeight="1" x14ac:dyDescent="0.2">
      <c r="A87" s="154" t="s">
        <v>144</v>
      </c>
      <c r="B87" s="260"/>
      <c r="C87" s="260"/>
      <c r="D87" s="260"/>
      <c r="E87" s="260"/>
      <c r="F87" s="260"/>
      <c r="G87" s="260"/>
      <c r="H87" s="260"/>
      <c r="I87" s="260"/>
      <c r="J87" s="261"/>
      <c r="K87" s="249" t="e">
        <f>#REF!/100</f>
        <v>#REF!</v>
      </c>
      <c r="L87" s="250"/>
      <c r="M87" s="250"/>
      <c r="N87" s="250"/>
      <c r="O87" s="250"/>
      <c r="P87" s="250"/>
      <c r="Q87" s="250"/>
      <c r="R87" s="250"/>
      <c r="S87" s="74"/>
    </row>
    <row r="88" spans="1:26" ht="37.9" customHeight="1" x14ac:dyDescent="0.2">
      <c r="A88" s="251" t="s">
        <v>12</v>
      </c>
      <c r="B88" s="251"/>
      <c r="C88" s="251"/>
      <c r="D88" s="251"/>
      <c r="E88" s="251"/>
      <c r="F88" s="251"/>
      <c r="G88" s="251"/>
      <c r="H88" s="251"/>
      <c r="I88" s="251"/>
      <c r="J88" s="251"/>
      <c r="K88" s="252"/>
      <c r="L88" s="253"/>
      <c r="M88" s="253"/>
      <c r="N88" s="253"/>
      <c r="O88" s="253"/>
      <c r="P88" s="253"/>
      <c r="Q88" s="253"/>
      <c r="R88" s="253"/>
      <c r="S88" s="253"/>
    </row>
    <row r="89" spans="1:26" ht="42.6" customHeight="1" x14ac:dyDescent="0.2">
      <c r="A89" s="252" t="s">
        <v>134</v>
      </c>
      <c r="B89" s="252"/>
      <c r="C89" s="252"/>
      <c r="D89" s="252"/>
      <c r="E89" s="252"/>
      <c r="F89" s="252"/>
      <c r="G89" s="252"/>
      <c r="H89" s="252"/>
      <c r="I89" s="252"/>
      <c r="J89" s="252"/>
      <c r="K89" s="259"/>
      <c r="L89" s="233" t="s">
        <v>135</v>
      </c>
      <c r="M89" s="234"/>
      <c r="N89" s="234"/>
      <c r="O89" s="234"/>
      <c r="P89" s="234"/>
      <c r="Q89" s="153" t="s">
        <v>141</v>
      </c>
      <c r="R89" s="153"/>
      <c r="S89" s="153"/>
    </row>
    <row r="90" spans="1:26" ht="39" customHeight="1" x14ac:dyDescent="0.2">
      <c r="A90" s="178">
        <v>30</v>
      </c>
      <c r="B90" s="178"/>
      <c r="C90" s="178"/>
      <c r="D90" s="178"/>
      <c r="E90" s="178"/>
      <c r="F90" s="178"/>
      <c r="G90" s="178"/>
      <c r="H90" s="178"/>
      <c r="I90" s="178"/>
      <c r="J90" s="178"/>
      <c r="K90" s="286"/>
      <c r="L90" s="278"/>
      <c r="M90" s="279"/>
      <c r="N90" s="279"/>
      <c r="O90" s="279"/>
      <c r="P90" s="279"/>
      <c r="Q90" s="153"/>
      <c r="R90" s="153"/>
      <c r="S90" s="153"/>
    </row>
    <row r="91" spans="1:26" ht="39.6" customHeight="1" x14ac:dyDescent="0.2">
      <c r="A91" s="307"/>
      <c r="B91" s="151" t="s">
        <v>151</v>
      </c>
      <c r="C91" s="151"/>
      <c r="D91" s="280" t="s">
        <v>152</v>
      </c>
      <c r="E91" s="280"/>
      <c r="F91" s="280"/>
      <c r="G91" s="280"/>
      <c r="H91" s="280"/>
      <c r="I91" s="280"/>
      <c r="J91" s="281"/>
      <c r="K91" s="307" t="s">
        <v>127</v>
      </c>
      <c r="L91" s="98" t="s">
        <v>136</v>
      </c>
      <c r="M91" s="98" t="s">
        <v>137</v>
      </c>
      <c r="N91" s="98" t="s">
        <v>138</v>
      </c>
      <c r="O91" s="98" t="s">
        <v>139</v>
      </c>
      <c r="P91" s="99" t="s">
        <v>140</v>
      </c>
      <c r="Q91" s="153"/>
      <c r="R91" s="153"/>
      <c r="S91" s="153"/>
    </row>
    <row r="92" spans="1:26" ht="28.15" customHeight="1" x14ac:dyDescent="0.2">
      <c r="A92" s="308"/>
      <c r="B92" s="151"/>
      <c r="C92" s="151"/>
      <c r="D92" s="282"/>
      <c r="E92" s="282"/>
      <c r="F92" s="282"/>
      <c r="G92" s="282"/>
      <c r="H92" s="282"/>
      <c r="I92" s="282"/>
      <c r="J92" s="283"/>
      <c r="K92" s="308"/>
      <c r="L92" s="266" t="s">
        <v>142</v>
      </c>
      <c r="M92" s="267"/>
      <c r="N92" s="267"/>
      <c r="O92" s="267"/>
      <c r="P92" s="267"/>
      <c r="Q92" s="153"/>
      <c r="R92" s="153"/>
      <c r="S92" s="153"/>
    </row>
    <row r="93" spans="1:26" ht="52.15" customHeight="1" x14ac:dyDescent="0.2">
      <c r="A93" s="78">
        <v>1</v>
      </c>
      <c r="B93" s="176" t="s">
        <v>18</v>
      </c>
      <c r="C93" s="176"/>
      <c r="D93" s="284" t="s">
        <v>105</v>
      </c>
      <c r="E93" s="284"/>
      <c r="F93" s="284"/>
      <c r="G93" s="284"/>
      <c r="H93" s="284"/>
      <c r="I93" s="284"/>
      <c r="J93" s="285"/>
      <c r="K93" s="89">
        <v>3</v>
      </c>
      <c r="L93" s="84"/>
      <c r="M93" s="84"/>
      <c r="N93" s="84"/>
      <c r="O93" s="84"/>
      <c r="P93" s="84"/>
      <c r="Q93" s="263"/>
      <c r="R93" s="263"/>
      <c r="S93" s="263"/>
      <c r="U93" s="1" t="str">
        <f>IF(L93="x",20,"")</f>
        <v/>
      </c>
      <c r="V93" s="1" t="str">
        <f>IF(M93="x",50,"")</f>
        <v/>
      </c>
      <c r="W93" s="1" t="str">
        <f>IF(N93="x",70,"")</f>
        <v/>
      </c>
      <c r="X93" s="1" t="str">
        <f>IF(O93="x",85,"")</f>
        <v/>
      </c>
      <c r="Y93" s="1" t="str">
        <f>IF(P93="x",100,"")</f>
        <v/>
      </c>
      <c r="Z93" s="1">
        <f>SUM(U93:Y93)/$A$90*K93</f>
        <v>0</v>
      </c>
    </row>
    <row r="94" spans="1:26" ht="59.45" customHeight="1" x14ac:dyDescent="0.2">
      <c r="A94" s="78">
        <v>2</v>
      </c>
      <c r="B94" s="309" t="s">
        <v>106</v>
      </c>
      <c r="C94" s="284"/>
      <c r="D94" s="176" t="s">
        <v>27</v>
      </c>
      <c r="E94" s="176"/>
      <c r="F94" s="176"/>
      <c r="G94" s="176"/>
      <c r="H94" s="176"/>
      <c r="I94" s="176"/>
      <c r="J94" s="176"/>
      <c r="K94" s="90">
        <v>3</v>
      </c>
      <c r="L94" s="15"/>
      <c r="M94" s="15"/>
      <c r="N94" s="15"/>
      <c r="O94" s="15"/>
      <c r="P94" s="15"/>
      <c r="Q94" s="167"/>
      <c r="R94" s="167"/>
      <c r="S94" s="167"/>
      <c r="U94" s="1" t="str">
        <f t="shared" ref="U94:U102" si="30">IF(L94="x",20,"")</f>
        <v/>
      </c>
      <c r="V94" s="1" t="str">
        <f t="shared" ref="V94:V102" si="31">IF(M94="x",50,"")</f>
        <v/>
      </c>
      <c r="W94" s="1" t="str">
        <f t="shared" ref="W94:W102" si="32">IF(N94="x",70,"")</f>
        <v/>
      </c>
      <c r="X94" s="1" t="str">
        <f t="shared" ref="X94:X102" si="33">IF(O94="x",85,"")</f>
        <v/>
      </c>
      <c r="Y94" s="1" t="str">
        <f t="shared" ref="Y94:Y102" si="34">IF(P94="x",100,"")</f>
        <v/>
      </c>
      <c r="Z94" s="1">
        <f t="shared" ref="Z94:Z102" si="35">SUM(U94:Y94)/$A$90*K94</f>
        <v>0</v>
      </c>
    </row>
    <row r="95" spans="1:26" ht="57" customHeight="1" x14ac:dyDescent="0.2">
      <c r="A95" s="78">
        <v>3</v>
      </c>
      <c r="B95" s="176" t="s">
        <v>20</v>
      </c>
      <c r="C95" s="176"/>
      <c r="D95" s="284" t="s">
        <v>107</v>
      </c>
      <c r="E95" s="284"/>
      <c r="F95" s="284"/>
      <c r="G95" s="284"/>
      <c r="H95" s="284"/>
      <c r="I95" s="284"/>
      <c r="J95" s="285"/>
      <c r="K95" s="90">
        <v>3</v>
      </c>
      <c r="L95" s="15"/>
      <c r="M95" s="15"/>
      <c r="N95" s="15"/>
      <c r="O95" s="15"/>
      <c r="P95" s="15"/>
      <c r="Q95" s="167"/>
      <c r="R95" s="167"/>
      <c r="S95" s="167"/>
      <c r="U95" s="1" t="str">
        <f t="shared" si="30"/>
        <v/>
      </c>
      <c r="V95" s="1" t="str">
        <f t="shared" si="31"/>
        <v/>
      </c>
      <c r="W95" s="1" t="str">
        <f t="shared" si="32"/>
        <v/>
      </c>
      <c r="X95" s="1" t="str">
        <f t="shared" si="33"/>
        <v/>
      </c>
      <c r="Y95" s="1" t="str">
        <f t="shared" si="34"/>
        <v/>
      </c>
      <c r="Z95" s="1">
        <f t="shared" si="35"/>
        <v>0</v>
      </c>
    </row>
    <row r="96" spans="1:26" ht="52.15" customHeight="1" x14ac:dyDescent="0.2">
      <c r="A96" s="78">
        <v>4</v>
      </c>
      <c r="B96" s="309" t="s">
        <v>108</v>
      </c>
      <c r="C96" s="285"/>
      <c r="D96" s="176" t="s">
        <v>109</v>
      </c>
      <c r="E96" s="176"/>
      <c r="F96" s="176"/>
      <c r="G96" s="176"/>
      <c r="H96" s="176"/>
      <c r="I96" s="176"/>
      <c r="J96" s="176"/>
      <c r="K96" s="90">
        <v>3</v>
      </c>
      <c r="L96" s="15"/>
      <c r="M96" s="15"/>
      <c r="N96" s="15"/>
      <c r="O96" s="15"/>
      <c r="P96" s="15"/>
      <c r="Q96" s="167"/>
      <c r="R96" s="167"/>
      <c r="S96" s="167"/>
      <c r="U96" s="1" t="str">
        <f t="shared" si="30"/>
        <v/>
      </c>
      <c r="V96" s="1" t="str">
        <f t="shared" si="31"/>
        <v/>
      </c>
      <c r="W96" s="1" t="str">
        <f t="shared" si="32"/>
        <v/>
      </c>
      <c r="X96" s="1" t="str">
        <f t="shared" si="33"/>
        <v/>
      </c>
      <c r="Y96" s="1" t="str">
        <f t="shared" si="34"/>
        <v/>
      </c>
      <c r="Z96" s="1">
        <f t="shared" si="35"/>
        <v>0</v>
      </c>
    </row>
    <row r="97" spans="1:26" ht="52.15" customHeight="1" x14ac:dyDescent="0.2">
      <c r="A97" s="78">
        <v>5</v>
      </c>
      <c r="B97" s="309" t="s">
        <v>110</v>
      </c>
      <c r="C97" s="285"/>
      <c r="D97" s="176" t="s">
        <v>111</v>
      </c>
      <c r="E97" s="176"/>
      <c r="F97" s="176"/>
      <c r="G97" s="176"/>
      <c r="H97" s="176"/>
      <c r="I97" s="176"/>
      <c r="J97" s="176"/>
      <c r="K97" s="90">
        <v>3</v>
      </c>
      <c r="L97" s="15"/>
      <c r="M97" s="15"/>
      <c r="N97" s="15"/>
      <c r="O97" s="15"/>
      <c r="P97" s="15"/>
      <c r="Q97" s="167"/>
      <c r="R97" s="167"/>
      <c r="S97" s="167"/>
      <c r="U97" s="1" t="str">
        <f t="shared" si="30"/>
        <v/>
      </c>
      <c r="V97" s="1" t="str">
        <f t="shared" si="31"/>
        <v/>
      </c>
      <c r="W97" s="1" t="str">
        <f t="shared" si="32"/>
        <v/>
      </c>
      <c r="X97" s="1" t="str">
        <f t="shared" si="33"/>
        <v/>
      </c>
      <c r="Y97" s="1" t="str">
        <f t="shared" si="34"/>
        <v/>
      </c>
      <c r="Z97" s="1">
        <f t="shared" si="35"/>
        <v>0</v>
      </c>
    </row>
    <row r="98" spans="1:26" ht="52.15" customHeight="1" x14ac:dyDescent="0.2">
      <c r="A98" s="78">
        <v>6</v>
      </c>
      <c r="B98" s="309" t="s">
        <v>112</v>
      </c>
      <c r="C98" s="285"/>
      <c r="D98" s="176" t="s">
        <v>115</v>
      </c>
      <c r="E98" s="176"/>
      <c r="F98" s="176"/>
      <c r="G98" s="176"/>
      <c r="H98" s="176"/>
      <c r="I98" s="176"/>
      <c r="J98" s="176"/>
      <c r="K98" s="90">
        <v>3</v>
      </c>
      <c r="L98" s="15"/>
      <c r="M98" s="15"/>
      <c r="N98" s="15"/>
      <c r="O98" s="15"/>
      <c r="P98" s="15"/>
      <c r="Q98" s="167"/>
      <c r="R98" s="167"/>
      <c r="S98" s="167"/>
      <c r="U98" s="1" t="str">
        <f t="shared" si="30"/>
        <v/>
      </c>
      <c r="V98" s="1" t="str">
        <f t="shared" si="31"/>
        <v/>
      </c>
      <c r="W98" s="1" t="str">
        <f t="shared" si="32"/>
        <v/>
      </c>
      <c r="X98" s="1" t="str">
        <f t="shared" si="33"/>
        <v/>
      </c>
      <c r="Y98" s="1" t="str">
        <f t="shared" si="34"/>
        <v/>
      </c>
      <c r="Z98" s="1">
        <f t="shared" si="35"/>
        <v>0</v>
      </c>
    </row>
    <row r="99" spans="1:26" ht="52.15" customHeight="1" x14ac:dyDescent="0.2">
      <c r="A99" s="78">
        <v>7</v>
      </c>
      <c r="B99" s="309" t="s">
        <v>24</v>
      </c>
      <c r="C99" s="285"/>
      <c r="D99" s="176" t="s">
        <v>116</v>
      </c>
      <c r="E99" s="176"/>
      <c r="F99" s="176"/>
      <c r="G99" s="176"/>
      <c r="H99" s="176"/>
      <c r="I99" s="176"/>
      <c r="J99" s="176"/>
      <c r="K99" s="90">
        <v>3</v>
      </c>
      <c r="L99" s="15"/>
      <c r="M99" s="15"/>
      <c r="N99" s="15"/>
      <c r="O99" s="15"/>
      <c r="P99" s="15"/>
      <c r="Q99" s="167"/>
      <c r="R99" s="167"/>
      <c r="S99" s="167"/>
      <c r="U99" s="1" t="str">
        <f t="shared" si="30"/>
        <v/>
      </c>
      <c r="V99" s="1" t="str">
        <f t="shared" si="31"/>
        <v/>
      </c>
      <c r="W99" s="1" t="str">
        <f t="shared" si="32"/>
        <v/>
      </c>
      <c r="X99" s="1" t="str">
        <f t="shared" si="33"/>
        <v/>
      </c>
      <c r="Y99" s="1" t="str">
        <f t="shared" si="34"/>
        <v/>
      </c>
      <c r="Z99" s="1">
        <f t="shared" si="35"/>
        <v>0</v>
      </c>
    </row>
    <row r="100" spans="1:26" ht="52.15" customHeight="1" x14ac:dyDescent="0.2">
      <c r="A100" s="78">
        <v>8</v>
      </c>
      <c r="B100" s="309" t="s">
        <v>113</v>
      </c>
      <c r="C100" s="285"/>
      <c r="D100" s="176" t="s">
        <v>117</v>
      </c>
      <c r="E100" s="176"/>
      <c r="F100" s="176"/>
      <c r="G100" s="176"/>
      <c r="H100" s="176"/>
      <c r="I100" s="176"/>
      <c r="J100" s="176"/>
      <c r="K100" s="90">
        <v>3</v>
      </c>
      <c r="L100" s="15"/>
      <c r="M100" s="15"/>
      <c r="N100" s="15"/>
      <c r="O100" s="15"/>
      <c r="P100" s="15"/>
      <c r="Q100" s="167"/>
      <c r="R100" s="167"/>
      <c r="S100" s="167"/>
      <c r="U100" s="1" t="str">
        <f t="shared" si="30"/>
        <v/>
      </c>
      <c r="V100" s="1" t="str">
        <f t="shared" si="31"/>
        <v/>
      </c>
      <c r="W100" s="1" t="str">
        <f t="shared" si="32"/>
        <v/>
      </c>
      <c r="X100" s="1" t="str">
        <f t="shared" si="33"/>
        <v/>
      </c>
      <c r="Y100" s="1" t="str">
        <f t="shared" si="34"/>
        <v/>
      </c>
      <c r="Z100" s="1">
        <f t="shared" si="35"/>
        <v>0</v>
      </c>
    </row>
    <row r="101" spans="1:26" ht="52.15" customHeight="1" x14ac:dyDescent="0.2">
      <c r="A101" s="78">
        <v>9</v>
      </c>
      <c r="B101" s="309" t="s">
        <v>89</v>
      </c>
      <c r="C101" s="285"/>
      <c r="D101" s="176" t="s">
        <v>118</v>
      </c>
      <c r="E101" s="176"/>
      <c r="F101" s="176"/>
      <c r="G101" s="176"/>
      <c r="H101" s="176"/>
      <c r="I101" s="176"/>
      <c r="J101" s="176"/>
      <c r="K101" s="90">
        <v>3</v>
      </c>
      <c r="L101" s="15"/>
      <c r="M101" s="15"/>
      <c r="N101" s="15"/>
      <c r="O101" s="15"/>
      <c r="P101" s="15"/>
      <c r="Q101" s="167"/>
      <c r="R101" s="167"/>
      <c r="S101" s="167"/>
      <c r="U101" s="1" t="str">
        <f t="shared" si="30"/>
        <v/>
      </c>
      <c r="V101" s="1" t="str">
        <f t="shared" si="31"/>
        <v/>
      </c>
      <c r="W101" s="1" t="str">
        <f t="shared" si="32"/>
        <v/>
      </c>
      <c r="X101" s="1" t="str">
        <f t="shared" si="33"/>
        <v/>
      </c>
      <c r="Y101" s="1" t="str">
        <f t="shared" si="34"/>
        <v/>
      </c>
      <c r="Z101" s="1">
        <f t="shared" si="35"/>
        <v>0</v>
      </c>
    </row>
    <row r="102" spans="1:26" ht="52.15" customHeight="1" x14ac:dyDescent="0.2">
      <c r="A102" s="78">
        <v>10</v>
      </c>
      <c r="B102" s="309" t="s">
        <v>114</v>
      </c>
      <c r="C102" s="285"/>
      <c r="D102" s="176" t="s">
        <v>119</v>
      </c>
      <c r="E102" s="176"/>
      <c r="F102" s="176"/>
      <c r="G102" s="176"/>
      <c r="H102" s="176"/>
      <c r="I102" s="176"/>
      <c r="J102" s="176"/>
      <c r="K102" s="90">
        <v>3</v>
      </c>
      <c r="L102" s="15"/>
      <c r="M102" s="15"/>
      <c r="N102" s="15"/>
      <c r="O102" s="15"/>
      <c r="P102" s="15"/>
      <c r="Q102" s="167"/>
      <c r="R102" s="167"/>
      <c r="S102" s="167"/>
      <c r="U102" s="1" t="str">
        <f t="shared" si="30"/>
        <v/>
      </c>
      <c r="V102" s="1" t="str">
        <f t="shared" si="31"/>
        <v/>
      </c>
      <c r="W102" s="1" t="str">
        <f t="shared" si="32"/>
        <v/>
      </c>
      <c r="X102" s="1" t="str">
        <f t="shared" si="33"/>
        <v/>
      </c>
      <c r="Y102" s="1" t="str">
        <f t="shared" si="34"/>
        <v/>
      </c>
      <c r="Z102" s="1">
        <f t="shared" si="35"/>
        <v>0</v>
      </c>
    </row>
    <row r="103" spans="1:26" ht="41.45" customHeight="1" x14ac:dyDescent="0.2">
      <c r="A103" s="287" t="s">
        <v>145</v>
      </c>
      <c r="B103" s="288"/>
      <c r="C103" s="288"/>
      <c r="D103" s="288"/>
      <c r="E103" s="288"/>
      <c r="F103" s="288"/>
      <c r="G103" s="288"/>
      <c r="H103" s="288"/>
      <c r="I103" s="288"/>
      <c r="J103" s="289"/>
      <c r="K103" s="13">
        <f>SUM(K93:K102)</f>
        <v>30</v>
      </c>
      <c r="L103" s="255" t="str">
        <f>IF(K103=A90,"pesatura corretta","pesatura non corretta")</f>
        <v>pesatura corretta</v>
      </c>
      <c r="M103" s="255"/>
      <c r="N103" s="255"/>
      <c r="O103" s="255"/>
      <c r="P103" s="255"/>
      <c r="Q103" s="255"/>
      <c r="R103" s="255"/>
      <c r="S103" s="255"/>
      <c r="Z103" s="1">
        <f>SUM(Z93:Z102)</f>
        <v>0</v>
      </c>
    </row>
    <row r="104" spans="1:26" x14ac:dyDescent="0.2">
      <c r="A104" s="269"/>
      <c r="B104" s="270"/>
      <c r="C104" s="270"/>
      <c r="D104" s="270"/>
      <c r="E104" s="270"/>
      <c r="F104" s="270"/>
      <c r="G104" s="270"/>
      <c r="H104" s="270"/>
      <c r="I104" s="270"/>
      <c r="J104" s="270"/>
      <c r="K104" s="270"/>
      <c r="L104" s="270"/>
      <c r="M104" s="270"/>
      <c r="N104" s="270"/>
      <c r="O104" s="270"/>
      <c r="P104" s="270"/>
      <c r="Q104" s="270"/>
      <c r="R104" s="270"/>
      <c r="S104" s="271"/>
    </row>
    <row r="105" spans="1:26" ht="55.9" hidden="1" customHeight="1" x14ac:dyDescent="0.2">
      <c r="A105" s="295" t="s">
        <v>31</v>
      </c>
      <c r="B105" s="296"/>
      <c r="C105" s="296"/>
      <c r="D105" s="296"/>
      <c r="E105" s="296"/>
      <c r="F105" s="296"/>
      <c r="G105" s="296"/>
      <c r="H105" s="296"/>
      <c r="I105" s="296"/>
      <c r="J105" s="296"/>
      <c r="K105" s="296"/>
      <c r="L105" s="296"/>
      <c r="M105" s="296"/>
      <c r="N105" s="296"/>
      <c r="O105" s="296"/>
      <c r="P105" s="296"/>
      <c r="Q105" s="296"/>
      <c r="R105" s="296"/>
      <c r="S105" s="297"/>
    </row>
    <row r="106" spans="1:26" ht="31.9" hidden="1" customHeight="1" x14ac:dyDescent="0.2">
      <c r="A106" s="299" t="s">
        <v>33</v>
      </c>
      <c r="B106" s="298"/>
      <c r="C106" s="298"/>
      <c r="D106" s="298"/>
      <c r="E106" s="298"/>
      <c r="F106" s="298"/>
      <c r="G106" s="298"/>
      <c r="H106" s="298"/>
      <c r="I106" s="298"/>
      <c r="J106" s="293"/>
      <c r="K106" s="311">
        <f>K42</f>
        <v>0</v>
      </c>
      <c r="L106" s="312"/>
      <c r="M106" s="292" t="s">
        <v>160</v>
      </c>
      <c r="N106" s="293"/>
      <c r="O106" s="91">
        <f>A8</f>
        <v>40</v>
      </c>
      <c r="P106" s="292" t="s">
        <v>85</v>
      </c>
      <c r="Q106" s="298"/>
      <c r="R106" s="293"/>
      <c r="S106" s="92">
        <f>K106/O106</f>
        <v>0</v>
      </c>
    </row>
    <row r="107" spans="1:26" ht="31.9" hidden="1" customHeight="1" x14ac:dyDescent="0.2">
      <c r="A107" s="299" t="s">
        <v>34</v>
      </c>
      <c r="B107" s="298"/>
      <c r="C107" s="298"/>
      <c r="D107" s="298"/>
      <c r="E107" s="298"/>
      <c r="F107" s="298"/>
      <c r="G107" s="298"/>
      <c r="H107" s="298"/>
      <c r="I107" s="298"/>
      <c r="J107" s="293"/>
      <c r="K107" s="290" t="e">
        <f>#REF!</f>
        <v>#REF!</v>
      </c>
      <c r="L107" s="290"/>
      <c r="M107" s="292" t="s">
        <v>160</v>
      </c>
      <c r="N107" s="293"/>
      <c r="O107" s="91">
        <f>A46</f>
        <v>30</v>
      </c>
      <c r="P107" s="292" t="s">
        <v>85</v>
      </c>
      <c r="Q107" s="298"/>
      <c r="R107" s="293"/>
      <c r="S107" s="92" t="e">
        <f>K107/O107</f>
        <v>#REF!</v>
      </c>
    </row>
    <row r="108" spans="1:26" ht="31.9" hidden="1" customHeight="1" x14ac:dyDescent="0.2">
      <c r="A108" s="299" t="s">
        <v>35</v>
      </c>
      <c r="B108" s="298"/>
      <c r="C108" s="298"/>
      <c r="D108" s="298"/>
      <c r="E108" s="298"/>
      <c r="F108" s="298"/>
      <c r="G108" s="298"/>
      <c r="H108" s="298"/>
      <c r="I108" s="298"/>
      <c r="J108" s="293"/>
      <c r="K108" s="290" t="e">
        <f>#REF!</f>
        <v>#REF!</v>
      </c>
      <c r="L108" s="290"/>
      <c r="M108" s="292" t="s">
        <v>160</v>
      </c>
      <c r="N108" s="293"/>
      <c r="O108" s="91">
        <f>A90</f>
        <v>30</v>
      </c>
      <c r="P108" s="292" t="s">
        <v>85</v>
      </c>
      <c r="Q108" s="298"/>
      <c r="R108" s="293"/>
      <c r="S108" s="92" t="e">
        <f>K108/O108</f>
        <v>#REF!</v>
      </c>
    </row>
    <row r="109" spans="1:26" ht="75" hidden="1" customHeight="1" thickBot="1" x14ac:dyDescent="0.25">
      <c r="A109" s="300" t="s">
        <v>32</v>
      </c>
      <c r="B109" s="301"/>
      <c r="C109" s="301"/>
      <c r="D109" s="301"/>
      <c r="E109" s="301"/>
      <c r="F109" s="301"/>
      <c r="G109" s="301"/>
      <c r="H109" s="301"/>
      <c r="I109" s="301"/>
      <c r="J109" s="302"/>
      <c r="K109" s="291" t="e">
        <f>SUM(K106:K108)</f>
        <v>#REF!</v>
      </c>
      <c r="L109" s="291"/>
      <c r="M109" s="294" t="s">
        <v>86</v>
      </c>
      <c r="N109" s="294"/>
      <c r="O109" s="93">
        <f>SUM(O106:O108)</f>
        <v>100</v>
      </c>
      <c r="P109" s="94" t="s">
        <v>146</v>
      </c>
      <c r="Q109" s="95" t="s">
        <v>148</v>
      </c>
      <c r="R109" s="94" t="s">
        <v>147</v>
      </c>
      <c r="S109" s="96" t="e">
        <f>K109/100</f>
        <v>#REF!</v>
      </c>
    </row>
    <row r="110" spans="1:26" ht="89.45" customHeight="1" x14ac:dyDescent="0.2">
      <c r="A110" s="310" t="s">
        <v>52</v>
      </c>
      <c r="B110" s="310"/>
      <c r="N110" s="310" t="s">
        <v>54</v>
      </c>
      <c r="O110" s="310"/>
      <c r="P110" s="305"/>
      <c r="Q110" s="305"/>
      <c r="R110" s="305"/>
      <c r="S110" s="305"/>
    </row>
    <row r="111" spans="1:26" ht="89.45" customHeight="1" x14ac:dyDescent="0.2">
      <c r="A111" s="310" t="s">
        <v>53</v>
      </c>
      <c r="B111" s="310"/>
      <c r="N111" s="310" t="s">
        <v>54</v>
      </c>
      <c r="O111" s="310"/>
      <c r="P111" s="306"/>
      <c r="Q111" s="306"/>
      <c r="R111" s="306"/>
      <c r="S111" s="306"/>
    </row>
  </sheetData>
  <mergeCells count="121">
    <mergeCell ref="A111:B111"/>
    <mergeCell ref="N111:O111"/>
    <mergeCell ref="P111:S111"/>
    <mergeCell ref="A109:J109"/>
    <mergeCell ref="K109:L109"/>
    <mergeCell ref="M109:N109"/>
    <mergeCell ref="A110:B110"/>
    <mergeCell ref="N110:O110"/>
    <mergeCell ref="P110:S110"/>
    <mergeCell ref="A107:J107"/>
    <mergeCell ref="K107:L107"/>
    <mergeCell ref="M107:N107"/>
    <mergeCell ref="P107:R107"/>
    <mergeCell ref="A108:J108"/>
    <mergeCell ref="K108:L108"/>
    <mergeCell ref="M108:N108"/>
    <mergeCell ref="P108:R108"/>
    <mergeCell ref="A103:J103"/>
    <mergeCell ref="L103:S103"/>
    <mergeCell ref="A104:S104"/>
    <mergeCell ref="A105:S105"/>
    <mergeCell ref="A106:J106"/>
    <mergeCell ref="K106:L106"/>
    <mergeCell ref="M106:N106"/>
    <mergeCell ref="P106:R106"/>
    <mergeCell ref="B101:C101"/>
    <mergeCell ref="D101:J101"/>
    <mergeCell ref="Q101:S101"/>
    <mergeCell ref="B102:C102"/>
    <mergeCell ref="D102:J102"/>
    <mergeCell ref="Q102:S102"/>
    <mergeCell ref="B99:C99"/>
    <mergeCell ref="D99:J99"/>
    <mergeCell ref="Q99:S99"/>
    <mergeCell ref="B100:C100"/>
    <mergeCell ref="D100:J100"/>
    <mergeCell ref="Q100:S100"/>
    <mergeCell ref="B97:C97"/>
    <mergeCell ref="D97:J97"/>
    <mergeCell ref="Q97:S97"/>
    <mergeCell ref="B98:C98"/>
    <mergeCell ref="D98:J98"/>
    <mergeCell ref="Q98:S98"/>
    <mergeCell ref="B95:C95"/>
    <mergeCell ref="D95:J95"/>
    <mergeCell ref="Q95:S95"/>
    <mergeCell ref="B96:C96"/>
    <mergeCell ref="D96:J96"/>
    <mergeCell ref="Q96:S96"/>
    <mergeCell ref="K91:K92"/>
    <mergeCell ref="L92:P92"/>
    <mergeCell ref="B93:C93"/>
    <mergeCell ref="D93:J93"/>
    <mergeCell ref="Q93:S93"/>
    <mergeCell ref="B94:C94"/>
    <mergeCell ref="D94:J94"/>
    <mergeCell ref="Q94:S94"/>
    <mergeCell ref="A87:J87"/>
    <mergeCell ref="K87:R87"/>
    <mergeCell ref="A88:S88"/>
    <mergeCell ref="A89:K89"/>
    <mergeCell ref="L89:P90"/>
    <mergeCell ref="Q89:S92"/>
    <mergeCell ref="A90:K90"/>
    <mergeCell ref="A91:A92"/>
    <mergeCell ref="B91:C92"/>
    <mergeCell ref="D91:J92"/>
    <mergeCell ref="A61:A64"/>
    <mergeCell ref="B61:B64"/>
    <mergeCell ref="A65:A66"/>
    <mergeCell ref="B65:B66"/>
    <mergeCell ref="A86:C86"/>
    <mergeCell ref="L86:S86"/>
    <mergeCell ref="E47:G47"/>
    <mergeCell ref="H47:H48"/>
    <mergeCell ref="I47:I48"/>
    <mergeCell ref="J47:J48"/>
    <mergeCell ref="K47:K48"/>
    <mergeCell ref="L48:R48"/>
    <mergeCell ref="L41:S41"/>
    <mergeCell ref="A42:J42"/>
    <mergeCell ref="K42:R42"/>
    <mergeCell ref="A43:S43"/>
    <mergeCell ref="A44:S44"/>
    <mergeCell ref="A45:K45"/>
    <mergeCell ref="L45:R46"/>
    <mergeCell ref="S45:S48"/>
    <mergeCell ref="A46:K46"/>
    <mergeCell ref="A47:A48"/>
    <mergeCell ref="A26:A33"/>
    <mergeCell ref="B26:B33"/>
    <mergeCell ref="A41:C41"/>
    <mergeCell ref="D41:G41"/>
    <mergeCell ref="A11:A16"/>
    <mergeCell ref="B11:B16"/>
    <mergeCell ref="A17:A20"/>
    <mergeCell ref="B17:B20"/>
    <mergeCell ref="A21:A23"/>
    <mergeCell ref="B21:B23"/>
    <mergeCell ref="A1:L1"/>
    <mergeCell ref="A2:D2"/>
    <mergeCell ref="E2:J2"/>
    <mergeCell ref="K2:L2"/>
    <mergeCell ref="A3:C3"/>
    <mergeCell ref="D3:L3"/>
    <mergeCell ref="E9:G9"/>
    <mergeCell ref="H9:H10"/>
    <mergeCell ref="I9:I10"/>
    <mergeCell ref="J9:J10"/>
    <mergeCell ref="K9:K10"/>
    <mergeCell ref="L10:R10"/>
    <mergeCell ref="A4:C4"/>
    <mergeCell ref="D4:L4"/>
    <mergeCell ref="A5:C5"/>
    <mergeCell ref="D5:L5"/>
    <mergeCell ref="A6:S6"/>
    <mergeCell ref="A7:K7"/>
    <mergeCell ref="L7:R8"/>
    <mergeCell ref="S7:S10"/>
    <mergeCell ref="A8:K8"/>
    <mergeCell ref="A9:A10"/>
  </mergeCells>
  <conditionalFormatting sqref="K41">
    <cfRule type="cellIs" dxfId="11" priority="1" operator="notEqual">
      <formula>$A$8</formula>
    </cfRule>
    <cfRule type="cellIs" dxfId="10" priority="2" operator="equal">
      <formula>$A$8</formula>
    </cfRule>
  </conditionalFormatting>
  <conditionalFormatting sqref="K86">
    <cfRule type="cellIs" dxfId="9" priority="5" operator="notEqual">
      <formula>$A$46</formula>
    </cfRule>
    <cfRule type="cellIs" dxfId="8" priority="6" operator="equal">
      <formula>$A$46</formula>
    </cfRule>
  </conditionalFormatting>
  <conditionalFormatting sqref="K103">
    <cfRule type="cellIs" dxfId="7" priority="3" operator="notEqual">
      <formula>$A$46</formula>
    </cfRule>
    <cfRule type="cellIs" dxfId="6" priority="4" operator="equal">
      <formula>$A$46</formula>
    </cfRule>
  </conditionalFormatting>
  <pageMargins left="0.7" right="0.7" top="0.75" bottom="0.75" header="0.3" footer="0.3"/>
  <pageSetup paperSize="9" scale="75" fitToHeight="0" orientation="landscape" r:id="rId1"/>
  <rowBreaks count="2" manualBreakCount="2">
    <brk id="16" max="18" man="1"/>
    <brk id="41" max="18" man="1"/>
  </rowBreak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pageSetUpPr fitToPage="1"/>
  </sheetPr>
  <dimension ref="A1:T72"/>
  <sheetViews>
    <sheetView tabSelected="1" view="pageBreakPreview" topLeftCell="A9" zoomScale="60" zoomScaleNormal="60" workbookViewId="0">
      <selection activeCell="C33" sqref="C33"/>
    </sheetView>
  </sheetViews>
  <sheetFormatPr defaultColWidth="8.85546875" defaultRowHeight="14.25" x14ac:dyDescent="0.2"/>
  <cols>
    <col min="1" max="1" width="7.5703125" style="1" customWidth="1"/>
    <col min="2" max="3" width="55.5703125" style="19" customWidth="1"/>
    <col min="4" max="4" width="10.7109375" style="1" customWidth="1"/>
    <col min="5" max="9" width="22.5703125" style="1" hidden="1" customWidth="1"/>
    <col min="10" max="10" width="19.5703125" style="1" hidden="1" customWidth="1"/>
    <col min="11" max="11" width="18.85546875" style="1" hidden="1" customWidth="1"/>
    <col min="12" max="12" width="22.7109375" style="1" customWidth="1"/>
    <col min="13" max="18" width="8.85546875" style="1" hidden="1" customWidth="1"/>
    <col min="19" max="19" width="25" style="1" hidden="1" customWidth="1"/>
    <col min="20" max="20" width="8.85546875" style="1" hidden="1" customWidth="1"/>
    <col min="21" max="21" width="8.85546875" style="1" customWidth="1"/>
    <col min="22" max="16384" width="8.85546875" style="1"/>
  </cols>
  <sheetData>
    <row r="1" spans="1:19" ht="37.5" x14ac:dyDescent="0.2">
      <c r="A1" s="214" t="s">
        <v>192</v>
      </c>
      <c r="B1" s="215"/>
      <c r="C1" s="215"/>
      <c r="D1" s="215"/>
      <c r="E1" s="215"/>
      <c r="F1" s="215"/>
      <c r="G1" s="215"/>
      <c r="H1" s="215"/>
      <c r="I1" s="215"/>
      <c r="J1" s="215"/>
      <c r="K1" s="215"/>
      <c r="L1" s="216"/>
    </row>
    <row r="2" spans="1:19" ht="37.5" x14ac:dyDescent="0.2">
      <c r="A2" s="314" t="s">
        <v>232</v>
      </c>
      <c r="B2" s="315"/>
      <c r="C2" s="315"/>
      <c r="D2" s="315"/>
      <c r="E2" s="315"/>
      <c r="F2" s="315"/>
      <c r="G2" s="315"/>
      <c r="H2" s="315"/>
      <c r="I2" s="316" t="s">
        <v>168</v>
      </c>
      <c r="J2" s="316"/>
      <c r="K2" s="217">
        <v>2025</v>
      </c>
      <c r="L2" s="218"/>
    </row>
    <row r="3" spans="1:19" ht="38.450000000000003" customHeight="1" x14ac:dyDescent="0.2">
      <c r="A3" s="317" t="s">
        <v>293</v>
      </c>
      <c r="B3" s="318"/>
      <c r="C3" s="318"/>
      <c r="D3" s="319"/>
      <c r="E3" s="319"/>
      <c r="F3" s="319"/>
      <c r="G3" s="319"/>
      <c r="H3" s="319"/>
      <c r="I3" s="319"/>
      <c r="J3" s="319"/>
      <c r="K3" s="319"/>
      <c r="L3" s="320"/>
    </row>
    <row r="4" spans="1:19" ht="31.9" hidden="1" customHeight="1" x14ac:dyDescent="0.2">
      <c r="A4" s="321" t="s">
        <v>193</v>
      </c>
      <c r="B4" s="322"/>
      <c r="C4" s="322"/>
      <c r="D4" s="319"/>
      <c r="E4" s="319"/>
      <c r="F4" s="319"/>
      <c r="G4" s="319"/>
      <c r="H4" s="319"/>
      <c r="I4" s="319"/>
      <c r="J4" s="319"/>
      <c r="K4" s="319"/>
      <c r="L4" s="320"/>
    </row>
    <row r="5" spans="1:19" ht="22.5" x14ac:dyDescent="0.2">
      <c r="A5" s="323" t="s">
        <v>9</v>
      </c>
      <c r="B5" s="324"/>
      <c r="C5" s="324"/>
      <c r="D5" s="324"/>
      <c r="E5" s="324"/>
      <c r="F5" s="324"/>
      <c r="G5" s="324"/>
      <c r="H5" s="324"/>
      <c r="I5" s="324"/>
      <c r="J5" s="324"/>
      <c r="K5" s="324"/>
      <c r="L5" s="325"/>
    </row>
    <row r="6" spans="1:19" ht="18" x14ac:dyDescent="0.2">
      <c r="A6" s="326" t="s">
        <v>133</v>
      </c>
      <c r="B6" s="327"/>
      <c r="C6" s="327"/>
      <c r="D6" s="327"/>
      <c r="E6" s="328" t="s">
        <v>120</v>
      </c>
      <c r="F6" s="328"/>
      <c r="G6" s="328"/>
      <c r="H6" s="328"/>
      <c r="I6" s="328"/>
      <c r="J6" s="328"/>
      <c r="K6" s="328"/>
      <c r="L6" s="329" t="s">
        <v>7</v>
      </c>
    </row>
    <row r="7" spans="1:19" ht="37.5" x14ac:dyDescent="0.2">
      <c r="A7" s="332">
        <v>40</v>
      </c>
      <c r="B7" s="333"/>
      <c r="C7" s="333"/>
      <c r="D7" s="274"/>
      <c r="E7" s="328"/>
      <c r="F7" s="328"/>
      <c r="G7" s="328"/>
      <c r="H7" s="328"/>
      <c r="I7" s="328"/>
      <c r="J7" s="328"/>
      <c r="K7" s="328"/>
      <c r="L7" s="330"/>
    </row>
    <row r="8" spans="1:19" ht="29.45" customHeight="1" x14ac:dyDescent="0.2">
      <c r="A8" s="334"/>
      <c r="B8" s="113" t="s">
        <v>194</v>
      </c>
      <c r="C8" s="113" t="s">
        <v>122</v>
      </c>
      <c r="D8" s="335" t="s">
        <v>127</v>
      </c>
      <c r="E8" s="114" t="s">
        <v>159</v>
      </c>
      <c r="F8" s="114" t="s">
        <v>158</v>
      </c>
      <c r="G8" s="114" t="s">
        <v>157</v>
      </c>
      <c r="H8" s="114" t="s">
        <v>153</v>
      </c>
      <c r="I8" s="114" t="s">
        <v>154</v>
      </c>
      <c r="J8" s="114" t="s">
        <v>195</v>
      </c>
      <c r="K8" s="114" t="s">
        <v>156</v>
      </c>
      <c r="L8" s="330"/>
    </row>
    <row r="9" spans="1:19" ht="19.149999999999999" customHeight="1" x14ac:dyDescent="0.2">
      <c r="A9" s="334"/>
      <c r="B9" s="113" t="s">
        <v>196</v>
      </c>
      <c r="C9" s="113" t="s">
        <v>197</v>
      </c>
      <c r="D9" s="336"/>
      <c r="E9" s="337" t="s">
        <v>130</v>
      </c>
      <c r="F9" s="337"/>
      <c r="G9" s="337"/>
      <c r="H9" s="337"/>
      <c r="I9" s="337"/>
      <c r="J9" s="337"/>
      <c r="K9" s="337"/>
      <c r="L9" s="331"/>
    </row>
    <row r="10" spans="1:19" ht="71.25" x14ac:dyDescent="0.2">
      <c r="A10" s="115">
        <v>1</v>
      </c>
      <c r="B10" s="5" t="s">
        <v>223</v>
      </c>
      <c r="C10" s="5" t="s">
        <v>224</v>
      </c>
      <c r="D10" s="116">
        <v>20</v>
      </c>
      <c r="E10" s="117"/>
      <c r="F10" s="117"/>
      <c r="G10" s="117"/>
      <c r="H10" s="117"/>
      <c r="I10" s="117"/>
      <c r="J10" s="117"/>
      <c r="K10" s="117"/>
      <c r="L10" s="16"/>
      <c r="M10" s="1" t="str">
        <f>IF(F10="x",20,"")</f>
        <v/>
      </c>
      <c r="N10" s="1" t="str">
        <f t="shared" ref="N10:N22" si="0">IF(G10="x",40,"")</f>
        <v/>
      </c>
      <c r="O10" s="1" t="str">
        <f t="shared" ref="O10:O22" si="1">IF(H10="x",60,"")</f>
        <v/>
      </c>
      <c r="P10" s="1" t="str">
        <f t="shared" ref="P10:P22" si="2">IF(I10="x",80,"")</f>
        <v/>
      </c>
      <c r="Q10" s="1" t="str">
        <f>IF(J10="x",90,"")</f>
        <v/>
      </c>
      <c r="R10" s="1" t="str">
        <f>IF(K10="x",100,"")</f>
        <v/>
      </c>
      <c r="S10" s="1">
        <f>SUM(M10:R10)/$A$7*D10</f>
        <v>0</v>
      </c>
    </row>
    <row r="11" spans="1:19" ht="63" x14ac:dyDescent="0.2">
      <c r="A11" s="115">
        <v>2</v>
      </c>
      <c r="B11" s="129" t="s">
        <v>219</v>
      </c>
      <c r="C11" s="5" t="s">
        <v>220</v>
      </c>
      <c r="D11" s="116">
        <v>20</v>
      </c>
      <c r="E11" s="117"/>
      <c r="F11" s="117"/>
      <c r="G11" s="117"/>
      <c r="H11" s="117"/>
      <c r="I11" s="117"/>
      <c r="J11" s="117"/>
      <c r="K11" s="117"/>
      <c r="L11" s="16"/>
      <c r="M11" s="1" t="str">
        <f t="shared" ref="M11:M22" si="3">IF(F11="x",20,"")</f>
        <v/>
      </c>
      <c r="N11" s="1" t="str">
        <f t="shared" si="0"/>
        <v/>
      </c>
      <c r="O11" s="1" t="str">
        <f t="shared" si="1"/>
        <v/>
      </c>
      <c r="P11" s="1" t="str">
        <f t="shared" si="2"/>
        <v/>
      </c>
      <c r="Q11" s="1" t="str">
        <f t="shared" ref="Q11:Q22" si="4">IF(J11="x",90,"")</f>
        <v/>
      </c>
      <c r="R11" s="1" t="str">
        <f t="shared" ref="R11:R22" si="5">IF(K11="x",100,"")</f>
        <v/>
      </c>
      <c r="S11" s="1">
        <f t="shared" ref="S11:S22" si="6">SUM(M11:R11)/$A$7*D11</f>
        <v>0</v>
      </c>
    </row>
    <row r="12" spans="1:19" ht="15.75" hidden="1" x14ac:dyDescent="0.2">
      <c r="A12" s="115">
        <v>3</v>
      </c>
      <c r="B12" s="118"/>
      <c r="C12" s="118"/>
      <c r="D12" s="116"/>
      <c r="E12" s="117"/>
      <c r="F12" s="117"/>
      <c r="G12" s="117"/>
      <c r="H12" s="117"/>
      <c r="I12" s="117"/>
      <c r="J12" s="117"/>
      <c r="K12" s="117"/>
      <c r="L12" s="16"/>
      <c r="M12" s="1" t="str">
        <f t="shared" si="3"/>
        <v/>
      </c>
      <c r="N12" s="1" t="str">
        <f t="shared" si="0"/>
        <v/>
      </c>
      <c r="O12" s="1" t="str">
        <f t="shared" si="1"/>
        <v/>
      </c>
      <c r="P12" s="1" t="str">
        <f t="shared" si="2"/>
        <v/>
      </c>
      <c r="Q12" s="1" t="str">
        <f t="shared" si="4"/>
        <v/>
      </c>
      <c r="R12" s="1" t="str">
        <f t="shared" si="5"/>
        <v/>
      </c>
      <c r="S12" s="1">
        <f t="shared" si="6"/>
        <v>0</v>
      </c>
    </row>
    <row r="13" spans="1:19" ht="62.25" hidden="1" customHeight="1" x14ac:dyDescent="0.2">
      <c r="A13" s="115">
        <v>4</v>
      </c>
      <c r="B13" s="118"/>
      <c r="C13" s="118"/>
      <c r="D13" s="116"/>
      <c r="E13" s="117"/>
      <c r="F13" s="117"/>
      <c r="G13" s="117"/>
      <c r="H13" s="117"/>
      <c r="I13" s="117"/>
      <c r="J13" s="117"/>
      <c r="K13" s="117"/>
      <c r="L13" s="16"/>
      <c r="M13" s="1" t="str">
        <f t="shared" si="3"/>
        <v/>
      </c>
      <c r="N13" s="1" t="str">
        <f t="shared" si="0"/>
        <v/>
      </c>
      <c r="O13" s="1" t="str">
        <f t="shared" si="1"/>
        <v/>
      </c>
      <c r="P13" s="1" t="str">
        <f t="shared" si="2"/>
        <v/>
      </c>
      <c r="Q13" s="1" t="str">
        <f t="shared" si="4"/>
        <v/>
      </c>
      <c r="R13" s="1" t="str">
        <f t="shared" si="5"/>
        <v/>
      </c>
      <c r="S13" s="1">
        <f t="shared" si="6"/>
        <v>0</v>
      </c>
    </row>
    <row r="14" spans="1:19" ht="41.45" hidden="1" customHeight="1" x14ac:dyDescent="0.2">
      <c r="A14" s="115">
        <v>5</v>
      </c>
      <c r="B14" s="118"/>
      <c r="C14" s="118"/>
      <c r="D14" s="116"/>
      <c r="E14" s="117"/>
      <c r="F14" s="117"/>
      <c r="G14" s="117"/>
      <c r="H14" s="117"/>
      <c r="I14" s="117"/>
      <c r="J14" s="117"/>
      <c r="K14" s="117"/>
      <c r="L14" s="16"/>
      <c r="M14" s="1" t="str">
        <f t="shared" si="3"/>
        <v/>
      </c>
      <c r="N14" s="1" t="str">
        <f t="shared" si="0"/>
        <v/>
      </c>
      <c r="O14" s="1" t="str">
        <f t="shared" si="1"/>
        <v/>
      </c>
      <c r="P14" s="1" t="str">
        <f t="shared" si="2"/>
        <v/>
      </c>
      <c r="Q14" s="1" t="str">
        <f t="shared" si="4"/>
        <v/>
      </c>
      <c r="R14" s="1" t="str">
        <f t="shared" si="5"/>
        <v/>
      </c>
      <c r="S14" s="1">
        <f t="shared" si="6"/>
        <v>0</v>
      </c>
    </row>
    <row r="15" spans="1:19" ht="41.45" hidden="1" customHeight="1" x14ac:dyDescent="0.2">
      <c r="A15" s="115">
        <v>6</v>
      </c>
      <c r="B15" s="5"/>
      <c r="C15" s="5"/>
      <c r="D15" s="10"/>
      <c r="E15" s="10"/>
      <c r="F15" s="10"/>
      <c r="G15" s="10"/>
      <c r="H15" s="10"/>
      <c r="I15" s="10"/>
      <c r="J15" s="10"/>
      <c r="K15" s="10"/>
      <c r="L15" s="16"/>
      <c r="M15" s="1" t="str">
        <f t="shared" si="3"/>
        <v/>
      </c>
      <c r="N15" s="1" t="str">
        <f t="shared" si="0"/>
        <v/>
      </c>
      <c r="O15" s="1" t="str">
        <f t="shared" si="1"/>
        <v/>
      </c>
      <c r="P15" s="1" t="str">
        <f t="shared" si="2"/>
        <v/>
      </c>
      <c r="Q15" s="1" t="str">
        <f t="shared" si="4"/>
        <v/>
      </c>
      <c r="R15" s="1" t="str">
        <f t="shared" si="5"/>
        <v/>
      </c>
      <c r="S15" s="1">
        <f t="shared" si="6"/>
        <v>0</v>
      </c>
    </row>
    <row r="16" spans="1:19" hidden="1" x14ac:dyDescent="0.2">
      <c r="A16" s="115">
        <v>7</v>
      </c>
      <c r="B16" s="5"/>
      <c r="C16" s="5"/>
      <c r="D16" s="10"/>
      <c r="E16" s="10"/>
      <c r="F16" s="10"/>
      <c r="G16" s="10"/>
      <c r="H16" s="10"/>
      <c r="I16" s="10"/>
      <c r="J16" s="10"/>
      <c r="K16" s="10"/>
      <c r="L16" s="16"/>
      <c r="M16" s="1" t="str">
        <f t="shared" si="3"/>
        <v/>
      </c>
      <c r="N16" s="1" t="str">
        <f t="shared" si="0"/>
        <v/>
      </c>
      <c r="O16" s="1" t="str">
        <f t="shared" si="1"/>
        <v/>
      </c>
      <c r="P16" s="1" t="str">
        <f t="shared" si="2"/>
        <v/>
      </c>
      <c r="Q16" s="1" t="str">
        <f t="shared" si="4"/>
        <v/>
      </c>
      <c r="R16" s="1" t="str">
        <f t="shared" si="5"/>
        <v/>
      </c>
      <c r="S16" s="1">
        <f t="shared" si="6"/>
        <v>0</v>
      </c>
    </row>
    <row r="17" spans="1:19" hidden="1" x14ac:dyDescent="0.2">
      <c r="A17" s="115">
        <v>8</v>
      </c>
      <c r="B17" s="5"/>
      <c r="C17" s="5"/>
      <c r="D17" s="10"/>
      <c r="E17" s="10"/>
      <c r="F17" s="10"/>
      <c r="G17" s="10"/>
      <c r="H17" s="10"/>
      <c r="I17" s="10"/>
      <c r="J17" s="10"/>
      <c r="K17" s="10"/>
      <c r="L17" s="16"/>
      <c r="M17" s="1" t="str">
        <f t="shared" si="3"/>
        <v/>
      </c>
      <c r="N17" s="1" t="str">
        <f t="shared" si="0"/>
        <v/>
      </c>
      <c r="O17" s="1" t="str">
        <f t="shared" si="1"/>
        <v/>
      </c>
      <c r="P17" s="1" t="str">
        <f t="shared" si="2"/>
        <v/>
      </c>
      <c r="Q17" s="1" t="str">
        <f t="shared" si="4"/>
        <v/>
      </c>
      <c r="R17" s="1" t="str">
        <f t="shared" si="5"/>
        <v/>
      </c>
      <c r="S17" s="1">
        <f t="shared" si="6"/>
        <v>0</v>
      </c>
    </row>
    <row r="18" spans="1:19" hidden="1" x14ac:dyDescent="0.2">
      <c r="A18" s="115">
        <v>9</v>
      </c>
      <c r="B18" s="5"/>
      <c r="C18" s="5"/>
      <c r="D18" s="10"/>
      <c r="E18" s="10"/>
      <c r="F18" s="10"/>
      <c r="G18" s="10"/>
      <c r="H18" s="10"/>
      <c r="I18" s="10"/>
      <c r="J18" s="10"/>
      <c r="K18" s="10"/>
      <c r="L18" s="16"/>
      <c r="M18" s="1" t="str">
        <f t="shared" si="3"/>
        <v/>
      </c>
      <c r="N18" s="1" t="str">
        <f t="shared" si="0"/>
        <v/>
      </c>
      <c r="O18" s="1" t="str">
        <f t="shared" si="1"/>
        <v/>
      </c>
      <c r="P18" s="1" t="str">
        <f t="shared" si="2"/>
        <v/>
      </c>
      <c r="Q18" s="1" t="str">
        <f t="shared" si="4"/>
        <v/>
      </c>
      <c r="R18" s="1" t="str">
        <f t="shared" si="5"/>
        <v/>
      </c>
      <c r="S18" s="1">
        <f t="shared" si="6"/>
        <v>0</v>
      </c>
    </row>
    <row r="19" spans="1:19" hidden="1" x14ac:dyDescent="0.2">
      <c r="A19" s="115">
        <v>10</v>
      </c>
      <c r="B19" s="5"/>
      <c r="C19" s="5"/>
      <c r="D19" s="10"/>
      <c r="E19" s="10"/>
      <c r="F19" s="10"/>
      <c r="G19" s="10"/>
      <c r="H19" s="10"/>
      <c r="I19" s="10"/>
      <c r="J19" s="10"/>
      <c r="K19" s="10"/>
      <c r="L19" s="16"/>
      <c r="M19" s="1" t="str">
        <f t="shared" si="3"/>
        <v/>
      </c>
      <c r="N19" s="1" t="str">
        <f t="shared" si="0"/>
        <v/>
      </c>
      <c r="O19" s="1" t="str">
        <f t="shared" si="1"/>
        <v/>
      </c>
      <c r="P19" s="1" t="str">
        <f t="shared" si="2"/>
        <v/>
      </c>
      <c r="Q19" s="1" t="str">
        <f t="shared" si="4"/>
        <v/>
      </c>
      <c r="R19" s="1" t="str">
        <f t="shared" si="5"/>
        <v/>
      </c>
      <c r="S19" s="1">
        <f t="shared" si="6"/>
        <v>0</v>
      </c>
    </row>
    <row r="20" spans="1:19" hidden="1" x14ac:dyDescent="0.2">
      <c r="A20" s="115">
        <v>11</v>
      </c>
      <c r="B20" s="5"/>
      <c r="C20" s="5"/>
      <c r="D20" s="10"/>
      <c r="E20" s="10"/>
      <c r="F20" s="10"/>
      <c r="G20" s="10"/>
      <c r="H20" s="10"/>
      <c r="I20" s="10"/>
      <c r="J20" s="10"/>
      <c r="K20" s="10"/>
      <c r="L20" s="16"/>
      <c r="M20" s="1" t="str">
        <f t="shared" si="3"/>
        <v/>
      </c>
      <c r="N20" s="1" t="str">
        <f t="shared" si="0"/>
        <v/>
      </c>
      <c r="O20" s="1" t="str">
        <f t="shared" si="1"/>
        <v/>
      </c>
      <c r="P20" s="1" t="str">
        <f t="shared" si="2"/>
        <v/>
      </c>
      <c r="Q20" s="1" t="str">
        <f t="shared" si="4"/>
        <v/>
      </c>
      <c r="R20" s="1" t="str">
        <f t="shared" si="5"/>
        <v/>
      </c>
      <c r="S20" s="1">
        <f t="shared" si="6"/>
        <v>0</v>
      </c>
    </row>
    <row r="21" spans="1:19" hidden="1" x14ac:dyDescent="0.2">
      <c r="A21" s="115">
        <v>12</v>
      </c>
      <c r="B21" s="5"/>
      <c r="C21" s="5"/>
      <c r="D21" s="10"/>
      <c r="E21" s="10"/>
      <c r="F21" s="10"/>
      <c r="G21" s="10"/>
      <c r="H21" s="10"/>
      <c r="I21" s="10"/>
      <c r="J21" s="10"/>
      <c r="K21" s="10"/>
      <c r="L21" s="16"/>
      <c r="M21" s="1" t="str">
        <f t="shared" si="3"/>
        <v/>
      </c>
      <c r="N21" s="1" t="str">
        <f t="shared" si="0"/>
        <v/>
      </c>
      <c r="O21" s="1" t="str">
        <f t="shared" si="1"/>
        <v/>
      </c>
      <c r="P21" s="1" t="str">
        <f t="shared" si="2"/>
        <v/>
      </c>
      <c r="Q21" s="1" t="str">
        <f t="shared" si="4"/>
        <v/>
      </c>
      <c r="R21" s="1" t="str">
        <f t="shared" si="5"/>
        <v/>
      </c>
      <c r="S21" s="1">
        <f t="shared" si="6"/>
        <v>0</v>
      </c>
    </row>
    <row r="22" spans="1:19" hidden="1" x14ac:dyDescent="0.2">
      <c r="A22" s="115">
        <v>13</v>
      </c>
      <c r="B22" s="5"/>
      <c r="C22" s="5"/>
      <c r="D22" s="10"/>
      <c r="E22" s="10"/>
      <c r="F22" s="10"/>
      <c r="G22" s="10"/>
      <c r="H22" s="10"/>
      <c r="I22" s="10"/>
      <c r="J22" s="10"/>
      <c r="K22" s="10"/>
      <c r="L22" s="16"/>
      <c r="M22" s="1" t="str">
        <f t="shared" si="3"/>
        <v/>
      </c>
      <c r="N22" s="1" t="str">
        <f t="shared" si="0"/>
        <v/>
      </c>
      <c r="O22" s="1" t="str">
        <f t="shared" si="1"/>
        <v/>
      </c>
      <c r="P22" s="1" t="str">
        <f t="shared" si="2"/>
        <v/>
      </c>
      <c r="Q22" s="1" t="str">
        <f t="shared" si="4"/>
        <v/>
      </c>
      <c r="R22" s="1" t="str">
        <f t="shared" si="5"/>
        <v/>
      </c>
      <c r="S22" s="1">
        <f t="shared" si="6"/>
        <v>0</v>
      </c>
    </row>
    <row r="23" spans="1:19" ht="31.9" customHeight="1" x14ac:dyDescent="0.2">
      <c r="A23" s="338" t="s">
        <v>11</v>
      </c>
      <c r="B23" s="339"/>
      <c r="C23" s="339"/>
      <c r="D23" s="15">
        <f>SUM(D10:D22)</f>
        <v>40</v>
      </c>
      <c r="E23" s="340" t="str">
        <f>IF(D23=A7,"pesatura corretta","pesatura non corretta")</f>
        <v>pesatura corretta</v>
      </c>
      <c r="F23" s="341"/>
      <c r="G23" s="341"/>
      <c r="H23" s="341"/>
      <c r="I23" s="341"/>
      <c r="J23" s="341"/>
      <c r="K23" s="341"/>
      <c r="L23" s="342"/>
    </row>
    <row r="24" spans="1:19" s="4" customFormat="1" ht="49.15" hidden="1" customHeight="1" x14ac:dyDescent="0.35">
      <c r="A24" s="343" t="s">
        <v>143</v>
      </c>
      <c r="B24" s="344"/>
      <c r="C24" s="344"/>
      <c r="D24" s="345">
        <f>S24/100*A7</f>
        <v>0</v>
      </c>
      <c r="E24" s="345"/>
      <c r="F24" s="345"/>
      <c r="G24" s="345"/>
      <c r="H24" s="345"/>
      <c r="I24" s="345"/>
      <c r="J24" s="345"/>
      <c r="K24" s="345"/>
      <c r="L24" s="346"/>
      <c r="M24" s="4" t="str">
        <f t="shared" ref="M24:M25" si="7">IF(F24="x",20,"")</f>
        <v/>
      </c>
      <c r="N24" s="4" t="str">
        <f t="shared" ref="N24:N25" si="8">IF(G24="x",40,"")</f>
        <v/>
      </c>
      <c r="O24" s="4" t="str">
        <f t="shared" ref="O24:O25" si="9">IF(H24="x",60,"")</f>
        <v/>
      </c>
      <c r="P24" s="4" t="str">
        <f t="shared" ref="P24:P25" si="10">IF(I24="x",75,"")</f>
        <v/>
      </c>
      <c r="Q24" s="4" t="str">
        <f t="shared" ref="Q24:Q25" si="11">IF(J24="x",85,"")</f>
        <v/>
      </c>
      <c r="R24" s="4" t="str">
        <f t="shared" ref="R24:R25" si="12">IF(K24="x",100,"")</f>
        <v/>
      </c>
      <c r="S24" s="4">
        <f>SUM(S10:S17)</f>
        <v>0</v>
      </c>
    </row>
    <row r="25" spans="1:19" s="4" customFormat="1" ht="49.15" hidden="1" customHeight="1" x14ac:dyDescent="0.35">
      <c r="A25" s="343" t="s">
        <v>198</v>
      </c>
      <c r="B25" s="344"/>
      <c r="C25" s="344"/>
      <c r="D25" s="250">
        <f>S24/100</f>
        <v>0</v>
      </c>
      <c r="E25" s="250"/>
      <c r="F25" s="250"/>
      <c r="G25" s="250"/>
      <c r="H25" s="250"/>
      <c r="I25" s="250"/>
      <c r="J25" s="250"/>
      <c r="K25" s="250"/>
      <c r="L25" s="346"/>
      <c r="M25" s="4" t="str">
        <f t="shared" si="7"/>
        <v/>
      </c>
      <c r="N25" s="4" t="str">
        <f t="shared" si="8"/>
        <v/>
      </c>
      <c r="O25" s="4" t="str">
        <f t="shared" si="9"/>
        <v/>
      </c>
      <c r="P25" s="4" t="str">
        <f t="shared" si="10"/>
        <v/>
      </c>
      <c r="Q25" s="4" t="str">
        <f t="shared" si="11"/>
        <v/>
      </c>
      <c r="R25" s="4" t="str">
        <f t="shared" si="12"/>
        <v/>
      </c>
    </row>
    <row r="26" spans="1:19" ht="18" customHeight="1" x14ac:dyDescent="0.2">
      <c r="A26" s="198"/>
      <c r="B26" s="199"/>
      <c r="C26" s="199"/>
      <c r="D26" s="199"/>
      <c r="E26" s="199"/>
      <c r="F26" s="199"/>
      <c r="G26" s="199"/>
      <c r="H26" s="199"/>
      <c r="I26" s="199"/>
      <c r="J26" s="199"/>
      <c r="K26" s="199"/>
      <c r="L26" s="347"/>
    </row>
    <row r="27" spans="1:19" ht="22.5" x14ac:dyDescent="0.2">
      <c r="A27" s="323" t="s">
        <v>10</v>
      </c>
      <c r="B27" s="324"/>
      <c r="C27" s="324"/>
      <c r="D27" s="324"/>
      <c r="E27" s="324"/>
      <c r="F27" s="324"/>
      <c r="G27" s="324"/>
      <c r="H27" s="324"/>
      <c r="I27" s="324"/>
      <c r="J27" s="324"/>
      <c r="K27" s="324"/>
      <c r="L27" s="325"/>
    </row>
    <row r="28" spans="1:19" ht="18" x14ac:dyDescent="0.2">
      <c r="A28" s="326" t="s">
        <v>132</v>
      </c>
      <c r="B28" s="327"/>
      <c r="C28" s="327"/>
      <c r="D28" s="327"/>
      <c r="E28" s="328" t="s">
        <v>34</v>
      </c>
      <c r="F28" s="328"/>
      <c r="G28" s="328"/>
      <c r="H28" s="328"/>
      <c r="I28" s="328"/>
      <c r="J28" s="328"/>
      <c r="K28" s="328"/>
      <c r="L28" s="329" t="s">
        <v>7</v>
      </c>
    </row>
    <row r="29" spans="1:19" ht="37.5" x14ac:dyDescent="0.2">
      <c r="A29" s="201">
        <v>30</v>
      </c>
      <c r="B29" s="155"/>
      <c r="C29" s="155"/>
      <c r="D29" s="155"/>
      <c r="E29" s="328"/>
      <c r="F29" s="328"/>
      <c r="G29" s="328"/>
      <c r="H29" s="328"/>
      <c r="I29" s="328"/>
      <c r="J29" s="328"/>
      <c r="K29" s="328"/>
      <c r="L29" s="330"/>
    </row>
    <row r="30" spans="1:19" ht="37.15" customHeight="1" x14ac:dyDescent="0.2">
      <c r="A30" s="334"/>
      <c r="B30" s="113" t="s">
        <v>161</v>
      </c>
      <c r="C30" s="113" t="s">
        <v>122</v>
      </c>
      <c r="D30" s="348" t="s">
        <v>127</v>
      </c>
      <c r="E30" s="114" t="s">
        <v>159</v>
      </c>
      <c r="F30" s="114" t="s">
        <v>158</v>
      </c>
      <c r="G30" s="114" t="s">
        <v>157</v>
      </c>
      <c r="H30" s="114" t="s">
        <v>153</v>
      </c>
      <c r="I30" s="114" t="s">
        <v>154</v>
      </c>
      <c r="J30" s="114" t="s">
        <v>195</v>
      </c>
      <c r="K30" s="114" t="s">
        <v>156</v>
      </c>
      <c r="L30" s="330"/>
    </row>
    <row r="31" spans="1:19" ht="16.5" thickBot="1" x14ac:dyDescent="0.25">
      <c r="A31" s="334"/>
      <c r="B31" s="113" t="s">
        <v>196</v>
      </c>
      <c r="C31" s="113" t="s">
        <v>197</v>
      </c>
      <c r="D31" s="349"/>
      <c r="E31" s="337" t="s">
        <v>47</v>
      </c>
      <c r="F31" s="337"/>
      <c r="G31" s="337"/>
      <c r="H31" s="337"/>
      <c r="I31" s="337"/>
      <c r="J31" s="337"/>
      <c r="K31" s="337"/>
      <c r="L31" s="331"/>
    </row>
    <row r="32" spans="1:19" ht="57" x14ac:dyDescent="0.2">
      <c r="A32" s="115">
        <v>1</v>
      </c>
      <c r="B32" s="130" t="s">
        <v>291</v>
      </c>
      <c r="C32" s="10" t="s">
        <v>226</v>
      </c>
      <c r="D32" s="116">
        <v>15</v>
      </c>
      <c r="E32" s="117"/>
      <c r="F32" s="117"/>
      <c r="G32" s="117"/>
      <c r="H32" s="117"/>
      <c r="I32" s="117"/>
      <c r="J32" s="117"/>
      <c r="K32" s="117"/>
      <c r="L32" s="16"/>
      <c r="M32" s="1" t="str">
        <f>IF(F32="x",20,"")</f>
        <v/>
      </c>
      <c r="N32" s="1" t="str">
        <f t="shared" ref="N32:N48" si="13">IF(G32="x",40,"")</f>
        <v/>
      </c>
      <c r="O32" s="1" t="str">
        <f t="shared" ref="O32:O48" si="14">IF(H32="x",60,"")</f>
        <v/>
      </c>
      <c r="P32" s="1" t="str">
        <f t="shared" ref="P32:P48" si="15">IF(I32="x",80,"")</f>
        <v/>
      </c>
      <c r="Q32" s="1" t="str">
        <f t="shared" ref="Q32:Q48" si="16">IF(J32="x",90,"")</f>
        <v/>
      </c>
      <c r="R32" s="1" t="str">
        <f t="shared" ref="R32:R48" si="17">IF(K32="x",100,"")</f>
        <v/>
      </c>
      <c r="S32" s="1">
        <f>SUM(M32:R32)/$A$29*D32</f>
        <v>0</v>
      </c>
    </row>
    <row r="33" spans="1:19" ht="29.25" thickBot="1" x14ac:dyDescent="0.25">
      <c r="A33" s="115">
        <v>2</v>
      </c>
      <c r="B33" s="131" t="s">
        <v>292</v>
      </c>
      <c r="C33" s="10" t="s">
        <v>227</v>
      </c>
      <c r="D33" s="116">
        <v>15</v>
      </c>
      <c r="E33" s="117"/>
      <c r="F33" s="117"/>
      <c r="G33" s="117"/>
      <c r="H33" s="117"/>
      <c r="I33" s="117"/>
      <c r="J33" s="117"/>
      <c r="K33" s="117"/>
      <c r="L33" s="16"/>
      <c r="M33" s="1" t="str">
        <f t="shared" ref="M33:M48" si="18">IF(F33="x",20,"")</f>
        <v/>
      </c>
      <c r="N33" s="1" t="str">
        <f t="shared" si="13"/>
        <v/>
      </c>
      <c r="O33" s="1" t="str">
        <f t="shared" si="14"/>
        <v/>
      </c>
      <c r="P33" s="1" t="str">
        <f t="shared" si="15"/>
        <v/>
      </c>
      <c r="Q33" s="1" t="str">
        <f t="shared" si="16"/>
        <v/>
      </c>
      <c r="R33" s="1" t="str">
        <f t="shared" si="17"/>
        <v/>
      </c>
      <c r="S33" s="1">
        <f t="shared" ref="S33:S49" si="19">SUM(M33:R33)/$A$29*D33</f>
        <v>0</v>
      </c>
    </row>
    <row r="34" spans="1:19" ht="61.9" hidden="1" customHeight="1" x14ac:dyDescent="0.2">
      <c r="A34" s="115">
        <v>3</v>
      </c>
      <c r="B34" s="118"/>
      <c r="C34" s="118"/>
      <c r="D34" s="116"/>
      <c r="E34" s="117"/>
      <c r="F34" s="117"/>
      <c r="G34" s="117"/>
      <c r="H34" s="117"/>
      <c r="I34" s="117"/>
      <c r="J34" s="117"/>
      <c r="K34" s="117"/>
      <c r="L34" s="16"/>
      <c r="M34" s="1" t="str">
        <f t="shared" si="18"/>
        <v/>
      </c>
      <c r="N34" s="1" t="str">
        <f t="shared" si="13"/>
        <v/>
      </c>
      <c r="O34" s="1" t="str">
        <f t="shared" si="14"/>
        <v/>
      </c>
      <c r="P34" s="1" t="str">
        <f t="shared" si="15"/>
        <v/>
      </c>
      <c r="Q34" s="1" t="str">
        <f t="shared" si="16"/>
        <v/>
      </c>
      <c r="R34" s="1" t="str">
        <f t="shared" si="17"/>
        <v/>
      </c>
      <c r="S34" s="1">
        <f t="shared" si="19"/>
        <v>0</v>
      </c>
    </row>
    <row r="35" spans="1:19" ht="61.9" hidden="1" customHeight="1" x14ac:dyDescent="0.2">
      <c r="A35" s="115">
        <v>4</v>
      </c>
      <c r="B35" s="118"/>
      <c r="C35" s="118"/>
      <c r="D35" s="116"/>
      <c r="E35" s="117"/>
      <c r="F35" s="117"/>
      <c r="G35" s="117"/>
      <c r="H35" s="117"/>
      <c r="I35" s="117"/>
      <c r="J35" s="117"/>
      <c r="K35" s="117"/>
      <c r="L35" s="16"/>
      <c r="M35" s="1" t="str">
        <f t="shared" si="18"/>
        <v/>
      </c>
      <c r="N35" s="1" t="str">
        <f t="shared" si="13"/>
        <v/>
      </c>
      <c r="O35" s="1" t="str">
        <f t="shared" si="14"/>
        <v/>
      </c>
      <c r="P35" s="1" t="str">
        <f t="shared" si="15"/>
        <v/>
      </c>
      <c r="Q35" s="1" t="str">
        <f t="shared" si="16"/>
        <v/>
      </c>
      <c r="R35" s="1" t="str">
        <f t="shared" si="17"/>
        <v/>
      </c>
      <c r="S35" s="1">
        <f t="shared" si="19"/>
        <v>0</v>
      </c>
    </row>
    <row r="36" spans="1:19" ht="61.9" hidden="1" customHeight="1" x14ac:dyDescent="0.2">
      <c r="A36" s="115">
        <v>5</v>
      </c>
      <c r="B36" s="118"/>
      <c r="C36" s="118"/>
      <c r="D36" s="116"/>
      <c r="E36" s="117"/>
      <c r="F36" s="117"/>
      <c r="G36" s="117"/>
      <c r="H36" s="117"/>
      <c r="I36" s="117"/>
      <c r="J36" s="117"/>
      <c r="K36" s="117"/>
      <c r="L36" s="16"/>
      <c r="M36" s="1" t="str">
        <f t="shared" si="18"/>
        <v/>
      </c>
      <c r="N36" s="1" t="str">
        <f t="shared" si="13"/>
        <v/>
      </c>
      <c r="O36" s="1" t="str">
        <f t="shared" si="14"/>
        <v/>
      </c>
      <c r="P36" s="1" t="str">
        <f t="shared" si="15"/>
        <v/>
      </c>
      <c r="Q36" s="1" t="str">
        <f t="shared" si="16"/>
        <v/>
      </c>
      <c r="R36" s="1" t="str">
        <f t="shared" si="17"/>
        <v/>
      </c>
      <c r="S36" s="1">
        <f t="shared" si="19"/>
        <v>0</v>
      </c>
    </row>
    <row r="37" spans="1:19" ht="48" hidden="1" customHeight="1" x14ac:dyDescent="0.2">
      <c r="A37" s="115">
        <v>6</v>
      </c>
      <c r="B37" s="118"/>
      <c r="C37" s="118"/>
      <c r="D37" s="116"/>
      <c r="E37" s="117"/>
      <c r="F37" s="117"/>
      <c r="G37" s="117"/>
      <c r="H37" s="117"/>
      <c r="I37" s="117"/>
      <c r="J37" s="117"/>
      <c r="K37" s="117"/>
      <c r="L37" s="16"/>
      <c r="M37" s="1" t="str">
        <f t="shared" si="18"/>
        <v/>
      </c>
      <c r="N37" s="1" t="str">
        <f t="shared" si="13"/>
        <v/>
      </c>
      <c r="O37" s="1" t="str">
        <f t="shared" si="14"/>
        <v/>
      </c>
      <c r="P37" s="1" t="str">
        <f t="shared" si="15"/>
        <v/>
      </c>
      <c r="Q37" s="1" t="str">
        <f t="shared" si="16"/>
        <v/>
      </c>
      <c r="R37" s="1" t="str">
        <f t="shared" si="17"/>
        <v/>
      </c>
      <c r="S37" s="1">
        <f t="shared" si="19"/>
        <v>0</v>
      </c>
    </row>
    <row r="38" spans="1:19" hidden="1" x14ac:dyDescent="0.2">
      <c r="A38" s="115">
        <v>7</v>
      </c>
      <c r="B38" s="5"/>
      <c r="C38" s="5"/>
      <c r="D38" s="10"/>
      <c r="E38" s="10"/>
      <c r="F38" s="10"/>
      <c r="G38" s="10"/>
      <c r="H38" s="10"/>
      <c r="I38" s="10"/>
      <c r="J38" s="10"/>
      <c r="K38" s="10"/>
      <c r="L38" s="16"/>
      <c r="M38" s="1" t="str">
        <f t="shared" si="18"/>
        <v/>
      </c>
      <c r="N38" s="1" t="str">
        <f t="shared" si="13"/>
        <v/>
      </c>
      <c r="O38" s="1" t="str">
        <f t="shared" si="14"/>
        <v/>
      </c>
      <c r="P38" s="1" t="str">
        <f t="shared" si="15"/>
        <v/>
      </c>
      <c r="Q38" s="1" t="str">
        <f t="shared" si="16"/>
        <v/>
      </c>
      <c r="R38" s="1" t="str">
        <f t="shared" si="17"/>
        <v/>
      </c>
      <c r="S38" s="1">
        <f t="shared" si="19"/>
        <v>0</v>
      </c>
    </row>
    <row r="39" spans="1:19" hidden="1" x14ac:dyDescent="0.2">
      <c r="A39" s="115">
        <v>8</v>
      </c>
      <c r="B39" s="5"/>
      <c r="C39" s="5"/>
      <c r="D39" s="10"/>
      <c r="E39" s="10"/>
      <c r="F39" s="10"/>
      <c r="G39" s="10"/>
      <c r="H39" s="10"/>
      <c r="I39" s="10"/>
      <c r="J39" s="10"/>
      <c r="K39" s="10"/>
      <c r="L39" s="16"/>
      <c r="M39" s="1" t="str">
        <f t="shared" si="18"/>
        <v/>
      </c>
      <c r="N39" s="1" t="str">
        <f t="shared" si="13"/>
        <v/>
      </c>
      <c r="O39" s="1" t="str">
        <f t="shared" si="14"/>
        <v/>
      </c>
      <c r="P39" s="1" t="str">
        <f t="shared" si="15"/>
        <v/>
      </c>
      <c r="Q39" s="1" t="str">
        <f t="shared" si="16"/>
        <v/>
      </c>
      <c r="R39" s="1" t="str">
        <f t="shared" si="17"/>
        <v/>
      </c>
      <c r="S39" s="1">
        <f t="shared" si="19"/>
        <v>0</v>
      </c>
    </row>
    <row r="40" spans="1:19" hidden="1" x14ac:dyDescent="0.2">
      <c r="A40" s="115">
        <v>9</v>
      </c>
      <c r="B40" s="5"/>
      <c r="C40" s="5"/>
      <c r="D40" s="10"/>
      <c r="E40" s="10"/>
      <c r="F40" s="10"/>
      <c r="G40" s="10"/>
      <c r="H40" s="10"/>
      <c r="I40" s="10"/>
      <c r="J40" s="10"/>
      <c r="K40" s="10"/>
      <c r="L40" s="16"/>
      <c r="M40" s="1" t="str">
        <f t="shared" si="18"/>
        <v/>
      </c>
      <c r="N40" s="1" t="str">
        <f t="shared" si="13"/>
        <v/>
      </c>
      <c r="O40" s="1" t="str">
        <f t="shared" si="14"/>
        <v/>
      </c>
      <c r="P40" s="1" t="str">
        <f t="shared" si="15"/>
        <v/>
      </c>
      <c r="Q40" s="1" t="str">
        <f t="shared" si="16"/>
        <v/>
      </c>
      <c r="R40" s="1" t="str">
        <f t="shared" si="17"/>
        <v/>
      </c>
      <c r="S40" s="1">
        <f t="shared" si="19"/>
        <v>0</v>
      </c>
    </row>
    <row r="41" spans="1:19" hidden="1" x14ac:dyDescent="0.2">
      <c r="A41" s="115">
        <v>10</v>
      </c>
      <c r="B41" s="5"/>
      <c r="C41" s="5"/>
      <c r="D41" s="10"/>
      <c r="E41" s="10"/>
      <c r="F41" s="10"/>
      <c r="G41" s="10"/>
      <c r="H41" s="10"/>
      <c r="I41" s="10"/>
      <c r="J41" s="10"/>
      <c r="K41" s="10"/>
      <c r="L41" s="16"/>
      <c r="M41" s="1" t="str">
        <f t="shared" si="18"/>
        <v/>
      </c>
      <c r="N41" s="1" t="str">
        <f t="shared" si="13"/>
        <v/>
      </c>
      <c r="O41" s="1" t="str">
        <f t="shared" si="14"/>
        <v/>
      </c>
      <c r="P41" s="1" t="str">
        <f t="shared" si="15"/>
        <v/>
      </c>
      <c r="Q41" s="1" t="str">
        <f t="shared" si="16"/>
        <v/>
      </c>
      <c r="R41" s="1" t="str">
        <f t="shared" si="17"/>
        <v/>
      </c>
      <c r="S41" s="1">
        <f t="shared" si="19"/>
        <v>0</v>
      </c>
    </row>
    <row r="42" spans="1:19" hidden="1" x14ac:dyDescent="0.2">
      <c r="A42" s="115">
        <v>11</v>
      </c>
      <c r="B42" s="5"/>
      <c r="C42" s="5"/>
      <c r="D42" s="10"/>
      <c r="E42" s="10"/>
      <c r="F42" s="10"/>
      <c r="G42" s="10"/>
      <c r="H42" s="10"/>
      <c r="I42" s="10"/>
      <c r="J42" s="10"/>
      <c r="K42" s="10"/>
      <c r="L42" s="16"/>
      <c r="M42" s="1" t="str">
        <f t="shared" si="18"/>
        <v/>
      </c>
      <c r="N42" s="1" t="str">
        <f t="shared" si="13"/>
        <v/>
      </c>
      <c r="O42" s="1" t="str">
        <f t="shared" si="14"/>
        <v/>
      </c>
      <c r="P42" s="1" t="str">
        <f t="shared" si="15"/>
        <v/>
      </c>
      <c r="Q42" s="1" t="str">
        <f t="shared" si="16"/>
        <v/>
      </c>
      <c r="R42" s="1" t="str">
        <f t="shared" si="17"/>
        <v/>
      </c>
      <c r="S42" s="1">
        <f t="shared" si="19"/>
        <v>0</v>
      </c>
    </row>
    <row r="43" spans="1:19" hidden="1" x14ac:dyDescent="0.2">
      <c r="A43" s="115">
        <v>12</v>
      </c>
      <c r="B43" s="5"/>
      <c r="C43" s="5"/>
      <c r="D43" s="10"/>
      <c r="E43" s="10"/>
      <c r="F43" s="10"/>
      <c r="G43" s="10"/>
      <c r="H43" s="10"/>
      <c r="I43" s="10"/>
      <c r="J43" s="10"/>
      <c r="K43" s="10"/>
      <c r="L43" s="16"/>
      <c r="M43" s="1" t="str">
        <f t="shared" si="18"/>
        <v/>
      </c>
      <c r="N43" s="1" t="str">
        <f t="shared" si="13"/>
        <v/>
      </c>
      <c r="O43" s="1" t="str">
        <f t="shared" si="14"/>
        <v/>
      </c>
      <c r="P43" s="1" t="str">
        <f t="shared" si="15"/>
        <v/>
      </c>
      <c r="Q43" s="1" t="str">
        <f t="shared" si="16"/>
        <v/>
      </c>
      <c r="R43" s="1" t="str">
        <f t="shared" si="17"/>
        <v/>
      </c>
      <c r="S43" s="1">
        <f t="shared" si="19"/>
        <v>0</v>
      </c>
    </row>
    <row r="44" spans="1:19" hidden="1" x14ac:dyDescent="0.2">
      <c r="A44" s="115">
        <v>13</v>
      </c>
      <c r="B44" s="5"/>
      <c r="C44" s="5"/>
      <c r="D44" s="10"/>
      <c r="E44" s="10"/>
      <c r="F44" s="10"/>
      <c r="G44" s="10"/>
      <c r="H44" s="10"/>
      <c r="I44" s="10"/>
      <c r="J44" s="10"/>
      <c r="K44" s="10"/>
      <c r="L44" s="16"/>
      <c r="M44" s="1" t="str">
        <f t="shared" si="18"/>
        <v/>
      </c>
      <c r="N44" s="1" t="str">
        <f t="shared" si="13"/>
        <v/>
      </c>
      <c r="O44" s="1" t="str">
        <f t="shared" si="14"/>
        <v/>
      </c>
      <c r="P44" s="1" t="str">
        <f t="shared" si="15"/>
        <v/>
      </c>
      <c r="Q44" s="1" t="str">
        <f t="shared" si="16"/>
        <v/>
      </c>
      <c r="R44" s="1" t="str">
        <f t="shared" si="17"/>
        <v/>
      </c>
      <c r="S44" s="1">
        <f t="shared" si="19"/>
        <v>0</v>
      </c>
    </row>
    <row r="45" spans="1:19" hidden="1" x14ac:dyDescent="0.2">
      <c r="A45" s="115">
        <v>14</v>
      </c>
      <c r="B45" s="5"/>
      <c r="C45" s="5"/>
      <c r="D45" s="10"/>
      <c r="E45" s="10"/>
      <c r="F45" s="10"/>
      <c r="G45" s="10"/>
      <c r="H45" s="10"/>
      <c r="I45" s="10"/>
      <c r="J45" s="10"/>
      <c r="K45" s="10"/>
      <c r="L45" s="16"/>
      <c r="M45" s="1" t="str">
        <f t="shared" si="18"/>
        <v/>
      </c>
      <c r="N45" s="1" t="str">
        <f t="shared" si="13"/>
        <v/>
      </c>
      <c r="O45" s="1" t="str">
        <f t="shared" si="14"/>
        <v/>
      </c>
      <c r="P45" s="1" t="str">
        <f t="shared" si="15"/>
        <v/>
      </c>
      <c r="Q45" s="1" t="str">
        <f t="shared" si="16"/>
        <v/>
      </c>
      <c r="R45" s="1" t="str">
        <f t="shared" si="17"/>
        <v/>
      </c>
      <c r="S45" s="1">
        <f t="shared" si="19"/>
        <v>0</v>
      </c>
    </row>
    <row r="46" spans="1:19" hidden="1" x14ac:dyDescent="0.2">
      <c r="A46" s="115">
        <v>15</v>
      </c>
      <c r="B46" s="5"/>
      <c r="C46" s="5"/>
      <c r="D46" s="10"/>
      <c r="E46" s="10"/>
      <c r="F46" s="10"/>
      <c r="G46" s="10"/>
      <c r="H46" s="10"/>
      <c r="I46" s="10"/>
      <c r="J46" s="10"/>
      <c r="K46" s="10"/>
      <c r="L46" s="16"/>
      <c r="M46" s="1" t="str">
        <f t="shared" si="18"/>
        <v/>
      </c>
      <c r="N46" s="1" t="str">
        <f t="shared" si="13"/>
        <v/>
      </c>
      <c r="O46" s="1" t="str">
        <f t="shared" si="14"/>
        <v/>
      </c>
      <c r="P46" s="1" t="str">
        <f t="shared" si="15"/>
        <v/>
      </c>
      <c r="Q46" s="1" t="str">
        <f t="shared" si="16"/>
        <v/>
      </c>
      <c r="R46" s="1" t="str">
        <f t="shared" si="17"/>
        <v/>
      </c>
      <c r="S46" s="1">
        <f t="shared" si="19"/>
        <v>0</v>
      </c>
    </row>
    <row r="47" spans="1:19" hidden="1" x14ac:dyDescent="0.2">
      <c r="A47" s="115">
        <v>16</v>
      </c>
      <c r="B47" s="5"/>
      <c r="C47" s="5"/>
      <c r="D47" s="10"/>
      <c r="E47" s="10"/>
      <c r="F47" s="10"/>
      <c r="G47" s="10"/>
      <c r="H47" s="10"/>
      <c r="I47" s="10"/>
      <c r="J47" s="10"/>
      <c r="K47" s="10"/>
      <c r="L47" s="16"/>
      <c r="M47" s="1" t="str">
        <f t="shared" si="18"/>
        <v/>
      </c>
      <c r="N47" s="1" t="str">
        <f t="shared" si="13"/>
        <v/>
      </c>
      <c r="O47" s="1" t="str">
        <f t="shared" si="14"/>
        <v/>
      </c>
      <c r="P47" s="1" t="str">
        <f t="shared" si="15"/>
        <v/>
      </c>
      <c r="Q47" s="1" t="str">
        <f t="shared" si="16"/>
        <v/>
      </c>
      <c r="R47" s="1" t="str">
        <f t="shared" si="17"/>
        <v/>
      </c>
      <c r="S47" s="1">
        <f t="shared" si="19"/>
        <v>0</v>
      </c>
    </row>
    <row r="48" spans="1:19" hidden="1" x14ac:dyDescent="0.2">
      <c r="A48" s="115">
        <v>17</v>
      </c>
      <c r="B48" s="5"/>
      <c r="C48" s="5"/>
      <c r="D48" s="10"/>
      <c r="E48" s="10"/>
      <c r="F48" s="10"/>
      <c r="G48" s="10"/>
      <c r="H48" s="10"/>
      <c r="I48" s="10"/>
      <c r="J48" s="10"/>
      <c r="K48" s="10"/>
      <c r="L48" s="16"/>
      <c r="M48" s="1" t="str">
        <f t="shared" si="18"/>
        <v/>
      </c>
      <c r="N48" s="1" t="str">
        <f t="shared" si="13"/>
        <v/>
      </c>
      <c r="O48" s="1" t="str">
        <f t="shared" si="14"/>
        <v/>
      </c>
      <c r="P48" s="1" t="str">
        <f t="shared" si="15"/>
        <v/>
      </c>
      <c r="Q48" s="1" t="str">
        <f t="shared" si="16"/>
        <v/>
      </c>
      <c r="R48" s="1" t="str">
        <f t="shared" si="17"/>
        <v/>
      </c>
      <c r="S48" s="1">
        <f t="shared" si="19"/>
        <v>0</v>
      </c>
    </row>
    <row r="49" spans="1:19" ht="30.6" customHeight="1" x14ac:dyDescent="0.2">
      <c r="A49" s="338" t="s">
        <v>11</v>
      </c>
      <c r="B49" s="339"/>
      <c r="C49" s="339"/>
      <c r="D49" s="13">
        <f>SUM(D32:D48)</f>
        <v>30</v>
      </c>
      <c r="E49" s="350" t="str">
        <f>IF(D49=A29,"pesatura corretta","pesatura non corretta")</f>
        <v>pesatura corretta</v>
      </c>
      <c r="F49" s="350"/>
      <c r="G49" s="350"/>
      <c r="H49" s="350"/>
      <c r="I49" s="350"/>
      <c r="J49" s="350"/>
      <c r="K49" s="350"/>
      <c r="L49" s="351"/>
      <c r="S49" s="1">
        <f t="shared" si="19"/>
        <v>0</v>
      </c>
    </row>
    <row r="50" spans="1:19" ht="41.45" hidden="1" customHeight="1" x14ac:dyDescent="0.2">
      <c r="A50" s="343" t="s">
        <v>199</v>
      </c>
      <c r="B50" s="344"/>
      <c r="C50" s="344"/>
      <c r="D50" s="352">
        <f>S50/100*A29</f>
        <v>0</v>
      </c>
      <c r="E50" s="352"/>
      <c r="F50" s="352"/>
      <c r="G50" s="352"/>
      <c r="H50" s="352"/>
      <c r="I50" s="352"/>
      <c r="J50" s="352"/>
      <c r="K50" s="352"/>
      <c r="L50" s="353"/>
      <c r="S50" s="1">
        <f>SUM(S32:S48)</f>
        <v>0</v>
      </c>
    </row>
    <row r="51" spans="1:19" ht="40.15" hidden="1" customHeight="1" x14ac:dyDescent="0.2">
      <c r="A51" s="343" t="s">
        <v>144</v>
      </c>
      <c r="B51" s="344"/>
      <c r="C51" s="344"/>
      <c r="D51" s="354">
        <f>S50/100</f>
        <v>0</v>
      </c>
      <c r="E51" s="354"/>
      <c r="F51" s="354"/>
      <c r="G51" s="354"/>
      <c r="H51" s="354"/>
      <c r="I51" s="354"/>
      <c r="J51" s="354"/>
      <c r="K51" s="354"/>
      <c r="L51" s="353"/>
    </row>
    <row r="52" spans="1:19" ht="22.5" x14ac:dyDescent="0.2">
      <c r="A52" s="323" t="s">
        <v>12</v>
      </c>
      <c r="B52" s="324"/>
      <c r="C52" s="324"/>
      <c r="D52" s="324"/>
      <c r="E52" s="324"/>
      <c r="F52" s="324"/>
      <c r="G52" s="324"/>
      <c r="H52" s="324"/>
      <c r="I52" s="324"/>
      <c r="J52" s="324"/>
      <c r="K52" s="324"/>
      <c r="L52" s="325"/>
    </row>
    <row r="53" spans="1:19" ht="18" x14ac:dyDescent="0.2">
      <c r="A53" s="326" t="s">
        <v>134</v>
      </c>
      <c r="B53" s="327"/>
      <c r="C53" s="327"/>
      <c r="D53" s="327"/>
      <c r="E53" s="328" t="s">
        <v>135</v>
      </c>
      <c r="F53" s="328"/>
      <c r="G53" s="328"/>
      <c r="H53" s="328"/>
      <c r="I53" s="328"/>
      <c r="J53" s="328"/>
      <c r="K53" s="328"/>
      <c r="L53" s="355"/>
    </row>
    <row r="54" spans="1:19" ht="31.15" customHeight="1" x14ac:dyDescent="0.2">
      <c r="A54" s="196">
        <v>30</v>
      </c>
      <c r="B54" s="178"/>
      <c r="C54" s="178"/>
      <c r="D54" s="178"/>
      <c r="E54" s="328"/>
      <c r="F54" s="328"/>
      <c r="G54" s="328"/>
      <c r="H54" s="328"/>
      <c r="I54" s="328"/>
      <c r="J54" s="328"/>
      <c r="K54" s="328"/>
      <c r="L54" s="355"/>
    </row>
    <row r="55" spans="1:19" ht="86.45" customHeight="1" x14ac:dyDescent="0.2">
      <c r="A55" s="356"/>
      <c r="B55" s="337" t="s">
        <v>151</v>
      </c>
      <c r="C55" s="348" t="s">
        <v>200</v>
      </c>
      <c r="D55" s="348" t="s">
        <v>127</v>
      </c>
      <c r="E55" s="114" t="s">
        <v>201</v>
      </c>
      <c r="F55" s="114" t="s">
        <v>137</v>
      </c>
      <c r="G55" s="114" t="s">
        <v>202</v>
      </c>
      <c r="H55" s="114" t="s">
        <v>203</v>
      </c>
      <c r="I55" s="114" t="s">
        <v>204</v>
      </c>
      <c r="J55" s="328"/>
      <c r="K55" s="328"/>
      <c r="L55" s="355"/>
    </row>
    <row r="56" spans="1:19" ht="24" customHeight="1" x14ac:dyDescent="0.2">
      <c r="A56" s="357"/>
      <c r="B56" s="337"/>
      <c r="C56" s="349"/>
      <c r="D56" s="349"/>
      <c r="E56" s="337" t="s">
        <v>142</v>
      </c>
      <c r="F56" s="337"/>
      <c r="G56" s="337"/>
      <c r="H56" s="337"/>
      <c r="I56" s="337"/>
      <c r="J56" s="328"/>
      <c r="K56" s="328"/>
      <c r="L56" s="355"/>
    </row>
    <row r="57" spans="1:19" ht="157.5" x14ac:dyDescent="0.2">
      <c r="A57" s="115"/>
      <c r="B57" s="119" t="s">
        <v>205</v>
      </c>
      <c r="C57" s="119" t="s">
        <v>206</v>
      </c>
      <c r="D57" s="116">
        <v>6</v>
      </c>
      <c r="E57" s="117"/>
      <c r="F57" s="117"/>
      <c r="G57" s="117"/>
      <c r="H57" s="117"/>
      <c r="I57" s="117"/>
      <c r="J57" s="167"/>
      <c r="K57" s="167"/>
      <c r="L57" s="358"/>
      <c r="N57" s="1" t="str">
        <f>IF(E57="x",20,"")</f>
        <v/>
      </c>
      <c r="O57" s="1" t="str">
        <f>IF(F57="x",50,"")</f>
        <v/>
      </c>
      <c r="P57" s="1" t="str">
        <f>IF(G57="x",70,"")</f>
        <v/>
      </c>
      <c r="Q57" s="1" t="str">
        <f>IF(H57="x",85,"")</f>
        <v/>
      </c>
      <c r="R57" s="1" t="str">
        <f>IF(I57="x",100,"")</f>
        <v/>
      </c>
      <c r="S57" s="1">
        <f>SUM(N57:R57)/$A$54*D57</f>
        <v>0</v>
      </c>
    </row>
    <row r="58" spans="1:19" ht="47.25" x14ac:dyDescent="0.2">
      <c r="A58" s="115"/>
      <c r="B58" s="119" t="s">
        <v>207</v>
      </c>
      <c r="C58" s="119" t="s">
        <v>208</v>
      </c>
      <c r="D58" s="116">
        <v>6</v>
      </c>
      <c r="E58" s="117"/>
      <c r="F58" s="117"/>
      <c r="G58" s="117"/>
      <c r="H58" s="117"/>
      <c r="I58" s="117"/>
      <c r="J58" s="167"/>
      <c r="K58" s="167"/>
      <c r="L58" s="358"/>
      <c r="N58" s="1" t="str">
        <f t="shared" ref="N58:N61" si="20">IF(E58="x",20,"")</f>
        <v/>
      </c>
      <c r="O58" s="1" t="str">
        <f t="shared" ref="O58:O61" si="21">IF(F58="x",50,"")</f>
        <v/>
      </c>
      <c r="P58" s="1" t="str">
        <f t="shared" ref="P58:P61" si="22">IF(G58="x",70,"")</f>
        <v/>
      </c>
      <c r="Q58" s="1" t="str">
        <f t="shared" ref="Q58:Q61" si="23">IF(H58="x",85,"")</f>
        <v/>
      </c>
      <c r="R58" s="1" t="str">
        <f t="shared" ref="R58:R61" si="24">IF(I58="x",100,"")</f>
        <v/>
      </c>
      <c r="S58" s="1">
        <f t="shared" ref="S58:S61" si="25">SUM(N58:R58)/$A$54*D58</f>
        <v>0</v>
      </c>
    </row>
    <row r="59" spans="1:19" ht="47.25" x14ac:dyDescent="0.2">
      <c r="A59" s="115"/>
      <c r="B59" s="119" t="s">
        <v>209</v>
      </c>
      <c r="C59" s="119" t="s">
        <v>210</v>
      </c>
      <c r="D59" s="116">
        <v>6</v>
      </c>
      <c r="E59" s="117"/>
      <c r="F59" s="117"/>
      <c r="G59" s="117"/>
      <c r="H59" s="117"/>
      <c r="I59" s="117"/>
      <c r="J59" s="167"/>
      <c r="K59" s="167"/>
      <c r="L59" s="358"/>
      <c r="N59" s="1" t="str">
        <f t="shared" si="20"/>
        <v/>
      </c>
      <c r="O59" s="1" t="str">
        <f t="shared" si="21"/>
        <v/>
      </c>
      <c r="P59" s="1" t="str">
        <f t="shared" si="22"/>
        <v/>
      </c>
      <c r="Q59" s="1" t="str">
        <f t="shared" si="23"/>
        <v/>
      </c>
      <c r="R59" s="1" t="str">
        <f t="shared" si="24"/>
        <v/>
      </c>
      <c r="S59" s="1">
        <f t="shared" si="25"/>
        <v>0</v>
      </c>
    </row>
    <row r="60" spans="1:19" ht="112.9" customHeight="1" x14ac:dyDescent="0.2">
      <c r="A60" s="115"/>
      <c r="B60" s="119" t="s">
        <v>211</v>
      </c>
      <c r="C60" s="119" t="s">
        <v>212</v>
      </c>
      <c r="D60" s="116">
        <v>6</v>
      </c>
      <c r="E60" s="117"/>
      <c r="F60" s="117"/>
      <c r="G60" s="117"/>
      <c r="H60" s="117"/>
      <c r="I60" s="117"/>
      <c r="J60" s="167"/>
      <c r="K60" s="167"/>
      <c r="L60" s="358"/>
      <c r="N60" s="1" t="str">
        <f t="shared" si="20"/>
        <v/>
      </c>
      <c r="O60" s="1" t="str">
        <f t="shared" si="21"/>
        <v/>
      </c>
      <c r="P60" s="1" t="str">
        <f t="shared" si="22"/>
        <v/>
      </c>
      <c r="Q60" s="1" t="str">
        <f t="shared" si="23"/>
        <v/>
      </c>
      <c r="R60" s="1" t="str">
        <f t="shared" si="24"/>
        <v/>
      </c>
      <c r="S60" s="1">
        <f t="shared" si="25"/>
        <v>0</v>
      </c>
    </row>
    <row r="61" spans="1:19" ht="111.6" customHeight="1" x14ac:dyDescent="0.2">
      <c r="A61" s="115"/>
      <c r="B61" s="119" t="s">
        <v>213</v>
      </c>
      <c r="C61" s="119" t="s">
        <v>214</v>
      </c>
      <c r="D61" s="116">
        <v>6</v>
      </c>
      <c r="E61" s="117"/>
      <c r="F61" s="117"/>
      <c r="G61" s="117"/>
      <c r="H61" s="117"/>
      <c r="I61" s="117"/>
      <c r="J61" s="167"/>
      <c r="K61" s="167"/>
      <c r="L61" s="358"/>
      <c r="N61" s="1" t="str">
        <f t="shared" si="20"/>
        <v/>
      </c>
      <c r="O61" s="1" t="str">
        <f t="shared" si="21"/>
        <v/>
      </c>
      <c r="P61" s="1" t="str">
        <f t="shared" si="22"/>
        <v/>
      </c>
      <c r="Q61" s="1" t="str">
        <f t="shared" si="23"/>
        <v/>
      </c>
      <c r="R61" s="1" t="str">
        <f t="shared" si="24"/>
        <v/>
      </c>
      <c r="S61" s="1">
        <f t="shared" si="25"/>
        <v>0</v>
      </c>
    </row>
    <row r="62" spans="1:19" ht="22.15" customHeight="1" x14ac:dyDescent="0.2">
      <c r="A62" s="338" t="s">
        <v>11</v>
      </c>
      <c r="B62" s="339"/>
      <c r="C62" s="339"/>
      <c r="D62" s="13">
        <f>SUM(D57:D61)</f>
        <v>30</v>
      </c>
      <c r="E62" s="350" t="str">
        <f>IF(D62=A54,"pesatura corretta","pesatura non corretta")</f>
        <v>pesatura corretta</v>
      </c>
      <c r="F62" s="350"/>
      <c r="G62" s="350"/>
      <c r="H62" s="350"/>
      <c r="I62" s="350"/>
      <c r="J62" s="350"/>
      <c r="K62" s="350"/>
      <c r="L62" s="351"/>
      <c r="S62" s="1">
        <f>SUM(S57:S61)</f>
        <v>0</v>
      </c>
    </row>
    <row r="63" spans="1:19" s="4" customFormat="1" ht="36" hidden="1" customHeight="1" x14ac:dyDescent="0.35">
      <c r="A63" s="343" t="s">
        <v>215</v>
      </c>
      <c r="B63" s="344"/>
      <c r="C63" s="344"/>
      <c r="D63" s="367">
        <f>S62/100*A54</f>
        <v>0</v>
      </c>
      <c r="E63" s="367"/>
      <c r="F63" s="367"/>
      <c r="G63" s="367"/>
      <c r="H63" s="367"/>
      <c r="I63" s="367"/>
      <c r="J63" s="367"/>
      <c r="K63" s="367"/>
      <c r="L63" s="346"/>
    </row>
    <row r="64" spans="1:19" s="4" customFormat="1" ht="36.6" hidden="1" customHeight="1" x14ac:dyDescent="0.35">
      <c r="A64" s="343" t="s">
        <v>216</v>
      </c>
      <c r="B64" s="344"/>
      <c r="C64" s="344"/>
      <c r="D64" s="374">
        <f>S62/100</f>
        <v>0</v>
      </c>
      <c r="E64" s="374"/>
      <c r="F64" s="374"/>
      <c r="G64" s="374"/>
      <c r="H64" s="374"/>
      <c r="I64" s="374"/>
      <c r="J64" s="374"/>
      <c r="K64" s="374"/>
      <c r="L64" s="346"/>
    </row>
    <row r="65" spans="1:12" ht="15" thickBot="1" x14ac:dyDescent="0.25">
      <c r="A65" s="375"/>
      <c r="B65" s="376"/>
      <c r="C65" s="376"/>
      <c r="D65" s="376"/>
      <c r="E65" s="376"/>
      <c r="F65" s="376"/>
      <c r="G65" s="376"/>
      <c r="H65" s="376"/>
      <c r="I65" s="376"/>
      <c r="J65" s="376"/>
      <c r="K65" s="376"/>
      <c r="L65" s="377"/>
    </row>
    <row r="66" spans="1:12" ht="41.25" hidden="1" thickBot="1" x14ac:dyDescent="0.25">
      <c r="A66" s="368" t="s">
        <v>31</v>
      </c>
      <c r="B66" s="369"/>
      <c r="C66" s="369"/>
      <c r="D66" s="370"/>
      <c r="E66" s="370"/>
      <c r="F66" s="369"/>
      <c r="G66" s="369"/>
      <c r="H66" s="369"/>
      <c r="I66" s="369"/>
      <c r="J66" s="369"/>
      <c r="K66" s="369"/>
      <c r="L66" s="371"/>
    </row>
    <row r="67" spans="1:12" ht="31.9" hidden="1" customHeight="1" x14ac:dyDescent="0.2">
      <c r="A67" s="359" t="s">
        <v>33</v>
      </c>
      <c r="B67" s="360"/>
      <c r="C67" s="361"/>
      <c r="D67" s="372">
        <f>D24</f>
        <v>0</v>
      </c>
      <c r="E67" s="373"/>
      <c r="F67" s="292" t="s">
        <v>160</v>
      </c>
      <c r="G67" s="293"/>
      <c r="H67" s="120">
        <f>A7</f>
        <v>40</v>
      </c>
      <c r="I67" s="364" t="s">
        <v>85</v>
      </c>
      <c r="J67" s="365"/>
      <c r="K67" s="366"/>
      <c r="L67" s="121">
        <f>D67/H67</f>
        <v>0</v>
      </c>
    </row>
    <row r="68" spans="1:12" ht="31.9" hidden="1" customHeight="1" x14ac:dyDescent="0.2">
      <c r="A68" s="359" t="s">
        <v>34</v>
      </c>
      <c r="B68" s="360"/>
      <c r="C68" s="361"/>
      <c r="D68" s="362">
        <f>D50</f>
        <v>0</v>
      </c>
      <c r="E68" s="363"/>
      <c r="F68" s="292" t="s">
        <v>160</v>
      </c>
      <c r="G68" s="293"/>
      <c r="H68" s="120">
        <f>A29</f>
        <v>30</v>
      </c>
      <c r="I68" s="364" t="s">
        <v>85</v>
      </c>
      <c r="J68" s="365"/>
      <c r="K68" s="366"/>
      <c r="L68" s="121">
        <f t="shared" ref="L68:L69" si="26">D68/H68</f>
        <v>0</v>
      </c>
    </row>
    <row r="69" spans="1:12" ht="31.9" hidden="1" customHeight="1" x14ac:dyDescent="0.2">
      <c r="A69" s="359" t="s">
        <v>35</v>
      </c>
      <c r="B69" s="360"/>
      <c r="C69" s="361"/>
      <c r="D69" s="362">
        <f>D63</f>
        <v>0</v>
      </c>
      <c r="E69" s="363"/>
      <c r="F69" s="292" t="s">
        <v>160</v>
      </c>
      <c r="G69" s="293"/>
      <c r="H69" s="120">
        <f>A54</f>
        <v>30</v>
      </c>
      <c r="I69" s="364" t="s">
        <v>85</v>
      </c>
      <c r="J69" s="365"/>
      <c r="K69" s="366"/>
      <c r="L69" s="121">
        <f t="shared" si="26"/>
        <v>0</v>
      </c>
    </row>
    <row r="70" spans="1:12" ht="87.6" hidden="1" customHeight="1" thickBot="1" x14ac:dyDescent="0.25">
      <c r="A70" s="378" t="s">
        <v>32</v>
      </c>
      <c r="B70" s="379"/>
      <c r="C70" s="380"/>
      <c r="D70" s="381">
        <f>SUM(D67:D69)</f>
        <v>0</v>
      </c>
      <c r="E70" s="382"/>
      <c r="F70" s="294" t="s">
        <v>86</v>
      </c>
      <c r="G70" s="294"/>
      <c r="H70" s="122">
        <f>SUM(H67:H69)</f>
        <v>100</v>
      </c>
      <c r="I70" s="123" t="s">
        <v>217</v>
      </c>
      <c r="J70" s="124" t="s">
        <v>218</v>
      </c>
      <c r="K70" s="123" t="s">
        <v>146</v>
      </c>
      <c r="L70" s="125">
        <f>D70/100</f>
        <v>0</v>
      </c>
    </row>
    <row r="71" spans="1:12" ht="89.45" customHeight="1" x14ac:dyDescent="0.2">
      <c r="A71" s="310" t="s">
        <v>52</v>
      </c>
      <c r="B71" s="310"/>
      <c r="C71" s="126"/>
      <c r="D71" s="127"/>
      <c r="E71" s="127"/>
      <c r="F71" s="127"/>
      <c r="G71" s="383" t="s">
        <v>54</v>
      </c>
      <c r="H71" s="383"/>
      <c r="I71" s="384"/>
      <c r="J71" s="384"/>
      <c r="K71" s="127"/>
      <c r="L71" s="127"/>
    </row>
    <row r="72" spans="1:12" ht="89.45" customHeight="1" x14ac:dyDescent="0.2">
      <c r="A72" s="310" t="s">
        <v>53</v>
      </c>
      <c r="B72" s="310"/>
      <c r="C72" s="126"/>
      <c r="D72" s="127"/>
      <c r="E72" s="127"/>
      <c r="F72" s="127"/>
      <c r="G72" s="310" t="s">
        <v>54</v>
      </c>
      <c r="H72" s="310"/>
      <c r="I72" s="385"/>
      <c r="J72" s="385"/>
      <c r="K72" s="127"/>
      <c r="L72" s="127"/>
    </row>
  </sheetData>
  <mergeCells count="84">
    <mergeCell ref="A71:B71"/>
    <mergeCell ref="G71:H71"/>
    <mergeCell ref="I71:J71"/>
    <mergeCell ref="A72:B72"/>
    <mergeCell ref="G72:H72"/>
    <mergeCell ref="I72:J72"/>
    <mergeCell ref="A69:C69"/>
    <mergeCell ref="D69:E69"/>
    <mergeCell ref="F69:G69"/>
    <mergeCell ref="I69:K69"/>
    <mergeCell ref="A70:C70"/>
    <mergeCell ref="D70:E70"/>
    <mergeCell ref="F70:G70"/>
    <mergeCell ref="J61:L61"/>
    <mergeCell ref="A68:C68"/>
    <mergeCell ref="D68:E68"/>
    <mergeCell ref="F68:G68"/>
    <mergeCell ref="I68:K68"/>
    <mergeCell ref="A63:C63"/>
    <mergeCell ref="D63:K63"/>
    <mergeCell ref="A66:L66"/>
    <mergeCell ref="A67:C67"/>
    <mergeCell ref="D67:E67"/>
    <mergeCell ref="F67:G67"/>
    <mergeCell ref="I67:K67"/>
    <mergeCell ref="L63:L64"/>
    <mergeCell ref="A64:C64"/>
    <mergeCell ref="D64:K64"/>
    <mergeCell ref="A65:L65"/>
    <mergeCell ref="A62:C62"/>
    <mergeCell ref="E62:L62"/>
    <mergeCell ref="A52:L52"/>
    <mergeCell ref="A53:D53"/>
    <mergeCell ref="E53:I54"/>
    <mergeCell ref="J53:L56"/>
    <mergeCell ref="A54:D54"/>
    <mergeCell ref="A55:A56"/>
    <mergeCell ref="B55:B56"/>
    <mergeCell ref="C55:C56"/>
    <mergeCell ref="D55:D56"/>
    <mergeCell ref="E56:I56"/>
    <mergeCell ref="J57:L57"/>
    <mergeCell ref="J58:L58"/>
    <mergeCell ref="J59:L59"/>
    <mergeCell ref="J60:L60"/>
    <mergeCell ref="A49:C49"/>
    <mergeCell ref="E49:L49"/>
    <mergeCell ref="A50:C50"/>
    <mergeCell ref="D50:K50"/>
    <mergeCell ref="L50:L51"/>
    <mergeCell ref="A51:C51"/>
    <mergeCell ref="D51:K51"/>
    <mergeCell ref="A26:L26"/>
    <mergeCell ref="A27:L27"/>
    <mergeCell ref="A28:D28"/>
    <mergeCell ref="E28:K29"/>
    <mergeCell ref="L28:L31"/>
    <mergeCell ref="A29:D29"/>
    <mergeCell ref="A30:A31"/>
    <mergeCell ref="D30:D31"/>
    <mergeCell ref="E31:K31"/>
    <mergeCell ref="A23:C23"/>
    <mergeCell ref="E23:L23"/>
    <mergeCell ref="A24:C24"/>
    <mergeCell ref="D24:K24"/>
    <mergeCell ref="L24:L25"/>
    <mergeCell ref="A25:C25"/>
    <mergeCell ref="D25:K25"/>
    <mergeCell ref="A4:C4"/>
    <mergeCell ref="D4:L4"/>
    <mergeCell ref="A5:L5"/>
    <mergeCell ref="A6:D6"/>
    <mergeCell ref="E6:K7"/>
    <mergeCell ref="L6:L9"/>
    <mergeCell ref="A7:D7"/>
    <mergeCell ref="A8:A9"/>
    <mergeCell ref="D8:D9"/>
    <mergeCell ref="E9:K9"/>
    <mergeCell ref="A1:L1"/>
    <mergeCell ref="A2:H2"/>
    <mergeCell ref="I2:J2"/>
    <mergeCell ref="K2:L2"/>
    <mergeCell ref="A3:C3"/>
    <mergeCell ref="D3:L3"/>
  </mergeCells>
  <conditionalFormatting sqref="D23">
    <cfRule type="cellIs" dxfId="5" priority="5" operator="notEqual">
      <formula>$A$7</formula>
    </cfRule>
    <cfRule type="cellIs" dxfId="4" priority="6" operator="equal">
      <formula>$A$7</formula>
    </cfRule>
  </conditionalFormatting>
  <conditionalFormatting sqref="D49">
    <cfRule type="cellIs" dxfId="3" priority="3" operator="notEqual">
      <formula>$A$29</formula>
    </cfRule>
    <cfRule type="cellIs" dxfId="2" priority="4" operator="equal">
      <formula>$A$29</formula>
    </cfRule>
  </conditionalFormatting>
  <conditionalFormatting sqref="D62">
    <cfRule type="cellIs" dxfId="1" priority="1" operator="notEqual">
      <formula>$A$29</formula>
    </cfRule>
    <cfRule type="cellIs" dxfId="0" priority="2" operator="equal">
      <formula>$A$29</formula>
    </cfRule>
  </conditionalFormatting>
  <pageMargins left="0.25" right="0.25" top="0.75" bottom="0.75" header="0.3" footer="0.3"/>
  <pageSetup paperSize="9" scale="93" fitToHeight="0" orientation="landscape" r:id="rId1"/>
  <rowBreaks count="3" manualBreakCount="3">
    <brk id="26" max="11" man="1"/>
    <brk id="51" max="11" man="1"/>
    <brk id="65" max="11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7</vt:i4>
      </vt:variant>
      <vt:variant>
        <vt:lpstr>Intervalli denominati</vt:lpstr>
      </vt:variant>
      <vt:variant>
        <vt:i4>6</vt:i4>
      </vt:variant>
    </vt:vector>
  </HeadingPairs>
  <TitlesOfParts>
    <vt:vector size="13" baseType="lpstr">
      <vt:lpstr>programmazione</vt:lpstr>
      <vt:lpstr>pesatura obiettivo</vt:lpstr>
      <vt:lpstr>ATTRIBUZIONE</vt:lpstr>
      <vt:lpstr>Area Amm. - Fin. - Soc.</vt:lpstr>
      <vt:lpstr>seg.</vt:lpstr>
      <vt:lpstr>Area Tecnico - Manut. - Vigil. </vt:lpstr>
      <vt:lpstr>Segretario Comunale</vt:lpstr>
      <vt:lpstr>'Area Amm. - Fin. - Soc.'!Area_stampa</vt:lpstr>
      <vt:lpstr>'Area Tecnico - Manut. - Vigil. '!Area_stampa</vt:lpstr>
      <vt:lpstr>ATTRIBUZIONE!Area_stampa</vt:lpstr>
      <vt:lpstr>'pesatura obiettivo'!Area_stampa</vt:lpstr>
      <vt:lpstr>programmazione!Area_stampa</vt:lpstr>
      <vt:lpstr>'Segretario Comunale'!Area_stampa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riccardo scintu</dc:creator>
  <cp:lastModifiedBy>sedda</cp:lastModifiedBy>
  <cp:lastPrinted>2025-02-12T10:18:17Z</cp:lastPrinted>
  <dcterms:created xsi:type="dcterms:W3CDTF">2021-12-20T08:35:26Z</dcterms:created>
  <dcterms:modified xsi:type="dcterms:W3CDTF">2025-03-25T10:31:28Z</dcterms:modified>
</cp:coreProperties>
</file>