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Z:\ARCHIVIO\INCARICHI\EEEF\SIPRO\2017_ED FERRARA\02 CONSEGNA\20180221 CONSEGNA DEF MESOLA\"/>
    </mc:Choice>
  </mc:AlternateContent>
  <bookViews>
    <workbookView xWindow="0" yWindow="0" windowWidth="28800" windowHeight="10410" activeTab="1"/>
  </bookViews>
  <sheets>
    <sheet name="off_1-2" sheetId="1" r:id="rId1"/>
    <sheet name="off_2-2"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anni">[1]X_TAB!$H$53</definedName>
    <definedName name="_xlnm.Print_Area" localSheetId="0">'off_1-2'!$A$1:$S$59</definedName>
    <definedName name="_xlnm.Print_Area" localSheetId="1">'off_2-2'!$A$1:$K$41</definedName>
    <definedName name="Cl_EN">[2]DE!$O$76:$P$83</definedName>
    <definedName name="comune_unione">[1]X_TAB!$G$2:$J$46</definedName>
    <definedName name="costi_int">'[3]db-th'!$A$35:$G$51</definedName>
    <definedName name="db_consumi">'[4]consumi th'!$A$4:$BO$7</definedName>
    <definedName name="db_gasolio">'[3]ANALISI EN'!#REF!</definedName>
    <definedName name="db_OeM">#REF!</definedName>
    <definedName name="DE">[2]DE!$A$11:$BW$56</definedName>
    <definedName name="FC">'[5]db-ee'!$A$109:$B$110</definedName>
    <definedName name="FD_auto">'[5]db-ee'!$A$140:$B$147</definedName>
    <definedName name="FD_manuale">'[5]db-ee'!$A$131:$B$138</definedName>
    <definedName name="FO_auto">'[5]db-ee'!$A$160:$B$167</definedName>
    <definedName name="FO_manuale">'[5]db-ee'!$A$151:$B$158</definedName>
    <definedName name="hh_RISC">[2]hh_RISC!$A$14:$AG$63</definedName>
    <definedName name="int">[1]X_TAB!$H$52</definedName>
    <definedName name="interventi">[6]Dati!$C$19:$F$27</definedName>
    <definedName name="n_mese">[7]tab_mese!$A$1:$B$12</definedName>
    <definedName name="p_gas">[1]X_TAB!$H$49</definedName>
    <definedName name="p_gas_auto">[1]X_TAB!$H$50</definedName>
    <definedName name="p_man">[1]X_TAB!$H$51</definedName>
    <definedName name="t">'[5]db-ee'!$A$116:$D$123</definedName>
    <definedName name="T_medie_ext">#REF!</definedName>
    <definedName name="TAB_Comune">[8]Tab!$A$2:$D$38</definedName>
    <definedName name="TOT_mc">[4]db!$Q$14</definedName>
    <definedName name="TOT_TLR">[4]db!$Q$15</definedName>
    <definedName name="V_risc">[4]db!$I$14</definedName>
    <definedName name="vett_en">'[3]db-th'!$A$80:$H$93</definedName>
    <definedName name="W_mq">'[5]db-ee'!$A$171:$C$178</definedName>
    <definedName name="X_PEF">[1]pivot!#REF!</definedName>
    <definedName name="X_PEF_AC">[1]pivot!$A$42:$M$67</definedName>
    <definedName name="X_PEF_AC_UNIONE">[1]pivot!$A$95:$M$104</definedName>
    <definedName name="X_PEF_COMUNE">[1]pivot!$A$5:$P$30</definedName>
    <definedName name="X_PEF_UNIONE">[1]pivot!$A$77:$P$86</definedName>
    <definedName name="Y_COSTRUZ">[1]X_TAB!$A$2:$C$5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0" i="1" l="1"/>
  <c r="Q36" i="1"/>
  <c r="Q31" i="1"/>
  <c r="Q30" i="1"/>
  <c r="Q28" i="1"/>
  <c r="Q24" i="1"/>
  <c r="Q23" i="1"/>
  <c r="C13" i="2" l="1"/>
  <c r="Q46" i="1"/>
  <c r="Q38" i="1"/>
  <c r="Q37" i="1"/>
  <c r="Q29" i="1"/>
  <c r="B29" i="1"/>
  <c r="Q27" i="1"/>
  <c r="P31" i="1"/>
  <c r="Q15" i="1"/>
  <c r="Q14" i="1"/>
  <c r="Q13" i="1"/>
  <c r="Q12" i="1"/>
  <c r="P12" i="1"/>
  <c r="B27" i="1"/>
  <c r="P45" i="1" l="1"/>
  <c r="B28" i="1"/>
  <c r="B44" i="1"/>
  <c r="N31" i="1"/>
  <c r="Q11" i="1"/>
  <c r="C14" i="2"/>
  <c r="J10" i="2" s="1"/>
  <c r="C15" i="2" l="1"/>
  <c r="C17" i="2" s="1"/>
  <c r="Q35" i="1"/>
  <c r="Q34" i="1"/>
  <c r="H10" i="2" l="1"/>
  <c r="Q45" i="1" l="1"/>
  <c r="P48" i="1" s="1"/>
  <c r="H11" i="2"/>
  <c r="I10" i="2"/>
  <c r="K10" i="2" l="1"/>
  <c r="H12" i="2"/>
  <c r="H13" i="2" l="1"/>
  <c r="J11" i="2"/>
  <c r="I11" i="2" l="1"/>
  <c r="H14" i="2"/>
  <c r="K11" i="2" l="1"/>
  <c r="H15" i="2"/>
  <c r="H16" i="2" l="1"/>
  <c r="J12" i="2"/>
  <c r="I12" i="2" l="1"/>
  <c r="H17" i="2"/>
  <c r="H18" i="2" l="1"/>
  <c r="K12" i="2"/>
  <c r="J13" i="2" l="1"/>
  <c r="H19" i="2"/>
  <c r="H20" i="2" l="1"/>
  <c r="I13" i="2"/>
  <c r="K13" i="2" l="1"/>
  <c r="H21" i="2"/>
  <c r="J14" i="2" l="1"/>
  <c r="I14" i="2" s="1"/>
  <c r="K14" i="2" s="1"/>
  <c r="H22" i="2"/>
  <c r="J15" i="2" l="1"/>
  <c r="I15" i="2" s="1"/>
  <c r="K15" i="2" s="1"/>
  <c r="H23" i="2"/>
  <c r="J16" i="2" l="1"/>
  <c r="I16" i="2" s="1"/>
  <c r="K16" i="2" s="1"/>
  <c r="H24" i="2"/>
  <c r="J17" i="2" l="1"/>
  <c r="I17" i="2" s="1"/>
  <c r="K17" i="2" s="1"/>
  <c r="J18" i="2" l="1"/>
  <c r="I18" i="2" s="1"/>
  <c r="K18" i="2" s="1"/>
  <c r="J19" i="2" l="1"/>
  <c r="I19" i="2" s="1"/>
  <c r="K19" i="2" s="1"/>
  <c r="J20" i="2" l="1"/>
  <c r="I20" i="2" s="1"/>
  <c r="K20" i="2" s="1"/>
  <c r="J21" i="2" l="1"/>
  <c r="I21" i="2" s="1"/>
  <c r="K21" i="2" s="1"/>
  <c r="J22" i="2" l="1"/>
  <c r="I22" i="2" s="1"/>
  <c r="K22" i="2" s="1"/>
  <c r="J23" i="2" l="1"/>
  <c r="J24" i="2" l="1"/>
  <c r="I23" i="2"/>
  <c r="I24" i="2" l="1"/>
  <c r="K23" i="2"/>
</calcChain>
</file>

<file path=xl/sharedStrings.xml><?xml version="1.0" encoding="utf-8"?>
<sst xmlns="http://schemas.openxmlformats.org/spreadsheetml/2006/main" count="123" uniqueCount="92">
  <si>
    <t>SERVIZIO ENERGIA E SERVIZIO ENERGIA PLUS PER EDIFICI COMUNALI</t>
  </si>
  <si>
    <t>ALLEGATO "OFFERTA ECONOMICA": 1/2 MODULO PER L'OFFERTA ECONOMICA</t>
  </si>
  <si>
    <t>Rif.</t>
  </si>
  <si>
    <t>Descrizione</t>
  </si>
  <si>
    <t>Note per il calcolo ed indicazioni</t>
  </si>
  <si>
    <t>UdM</t>
  </si>
  <si>
    <t>Valore a Base di Gara</t>
  </si>
  <si>
    <t>Valore offerto</t>
  </si>
  <si>
    <t>Valore offerto (in lettere)</t>
  </si>
  <si>
    <t>Sottoscrizione valore offerto</t>
  </si>
  <si>
    <t>QUANTITA' DI GARA</t>
  </si>
  <si>
    <t>G</t>
  </si>
  <si>
    <t>Numero anni contrattuali</t>
  </si>
  <si>
    <t>anni</t>
  </si>
  <si>
    <r>
      <rPr>
        <sz val="11"/>
        <color theme="1"/>
        <rFont val="Symbol"/>
        <family val="1"/>
        <charset val="2"/>
      </rPr>
      <t xml:space="preserve">S </t>
    </r>
    <r>
      <rPr>
        <sz val="11"/>
        <color theme="1"/>
        <rFont val="Calibri"/>
        <family val="2"/>
        <scheme val="minor"/>
      </rPr>
      <t>KwH</t>
    </r>
    <r>
      <rPr>
        <vertAlign val="subscript"/>
        <sz val="11"/>
        <color theme="1"/>
        <rFont val="Calibri"/>
        <family val="2"/>
        <scheme val="minor"/>
      </rPr>
      <t xml:space="preserve"> (storico)</t>
    </r>
  </si>
  <si>
    <t>TLR Consumo annuale edifici-impianti (primo anno)</t>
  </si>
  <si>
    <t>kWh</t>
  </si>
  <si>
    <r>
      <rPr>
        <sz val="11"/>
        <color theme="1"/>
        <rFont val="Symbol"/>
        <family val="1"/>
        <charset val="2"/>
      </rPr>
      <t xml:space="preserve">S </t>
    </r>
    <r>
      <rPr>
        <sz val="11"/>
        <color theme="1"/>
        <rFont val="Calibri"/>
        <family val="2"/>
        <scheme val="minor"/>
      </rPr>
      <t>mc</t>
    </r>
    <r>
      <rPr>
        <vertAlign val="subscript"/>
        <sz val="11"/>
        <color theme="1"/>
        <rFont val="Calibri"/>
        <family val="2"/>
        <scheme val="minor"/>
      </rPr>
      <t xml:space="preserve"> (storico)</t>
    </r>
  </si>
  <si>
    <t>METANO Consumo annuale edifici-impianti (primo anno)</t>
  </si>
  <si>
    <t>smc</t>
  </si>
  <si>
    <r>
      <rPr>
        <sz val="11"/>
        <color theme="1"/>
        <rFont val="Symbol"/>
        <family val="1"/>
        <charset val="2"/>
      </rPr>
      <t xml:space="preserve">S </t>
    </r>
    <r>
      <rPr>
        <sz val="11"/>
        <color theme="1"/>
        <rFont val="Calibri"/>
        <family val="2"/>
        <scheme val="minor"/>
      </rPr>
      <t>KwH</t>
    </r>
    <r>
      <rPr>
        <vertAlign val="subscript"/>
        <sz val="11"/>
        <color theme="1"/>
        <rFont val="Calibri"/>
        <family val="2"/>
        <scheme val="minor"/>
      </rPr>
      <t xml:space="preserve"> (i)</t>
    </r>
  </si>
  <si>
    <t>TLR Consumo annuale edifici-impianti (dal 2° anno)</t>
  </si>
  <si>
    <r>
      <rPr>
        <sz val="11"/>
        <color theme="1"/>
        <rFont val="Symbol"/>
        <family val="1"/>
        <charset val="2"/>
      </rPr>
      <t xml:space="preserve">S </t>
    </r>
    <r>
      <rPr>
        <sz val="11"/>
        <color theme="1"/>
        <rFont val="Calibri"/>
        <family val="2"/>
        <scheme val="minor"/>
      </rPr>
      <t>mc</t>
    </r>
    <r>
      <rPr>
        <vertAlign val="subscript"/>
        <sz val="11"/>
        <color theme="1"/>
        <rFont val="Calibri"/>
        <family val="2"/>
        <scheme val="minor"/>
      </rPr>
      <t xml:space="preserve"> (i)</t>
    </r>
  </si>
  <si>
    <t>METANO Consumo annuale edifici-impianti (dal 2° anno)</t>
  </si>
  <si>
    <t>PREZZI</t>
  </si>
  <si>
    <r>
      <t>P</t>
    </r>
    <r>
      <rPr>
        <vertAlign val="subscript"/>
        <sz val="11"/>
        <color theme="1"/>
        <rFont val="Calibri"/>
        <family val="2"/>
        <scheme val="minor"/>
      </rPr>
      <t xml:space="preserve"> (i) TLR</t>
    </r>
  </si>
  <si>
    <t xml:space="preserve">Prezzo del combustibile </t>
  </si>
  <si>
    <t>vedi periodo riferimento prezzo su  CSA</t>
  </si>
  <si>
    <t>€/mc</t>
  </si>
  <si>
    <r>
      <t>P</t>
    </r>
    <r>
      <rPr>
        <vertAlign val="subscript"/>
        <sz val="11"/>
        <color theme="1"/>
        <rFont val="Calibri"/>
        <family val="2"/>
        <scheme val="minor"/>
      </rPr>
      <t xml:space="preserve"> (i) METANO</t>
    </r>
  </si>
  <si>
    <t>QUOTE ANNUALI PER COMPONENTI PRINCIPALI</t>
  </si>
  <si>
    <r>
      <t>Q</t>
    </r>
    <r>
      <rPr>
        <vertAlign val="subscript"/>
        <sz val="11"/>
        <color theme="1"/>
        <rFont val="Calibri"/>
        <family val="2"/>
        <scheme val="minor"/>
      </rPr>
      <t>en (1)</t>
    </r>
  </si>
  <si>
    <t xml:space="preserve"> Quota annua inziale costi fornitura energia-combustibile  (1° anno)</t>
  </si>
  <si>
    <t>vedi Allegato C: Tabella 1</t>
  </si>
  <si>
    <t>€/anno</t>
  </si>
  <si>
    <r>
      <t>Q</t>
    </r>
    <r>
      <rPr>
        <vertAlign val="subscript"/>
        <sz val="11"/>
        <color theme="1"/>
        <rFont val="Calibri"/>
        <family val="2"/>
        <scheme val="minor"/>
      </rPr>
      <t>en(i)</t>
    </r>
  </si>
  <si>
    <t>Quota annua inziale costi fornitura energia-combustibile  (dal 2° anno)</t>
  </si>
  <si>
    <t>vedi Allegato C: Tabella 2</t>
  </si>
  <si>
    <r>
      <t>Q</t>
    </r>
    <r>
      <rPr>
        <vertAlign val="subscript"/>
        <sz val="11"/>
        <color theme="1"/>
        <rFont val="Calibri"/>
        <family val="2"/>
        <scheme val="minor"/>
      </rPr>
      <t>man (1)</t>
    </r>
  </si>
  <si>
    <t>Quota annua inziale costi gestione-manutenzione (1° anno)</t>
  </si>
  <si>
    <r>
      <t>Q</t>
    </r>
    <r>
      <rPr>
        <vertAlign val="subscript"/>
        <sz val="11"/>
        <color theme="1"/>
        <rFont val="Calibri"/>
        <family val="2"/>
        <scheme val="minor"/>
      </rPr>
      <t>man (i)</t>
    </r>
  </si>
  <si>
    <t>Quota annua inziale costi gestione-manutenzione (dal 2° anno)</t>
  </si>
  <si>
    <t>s</t>
  </si>
  <si>
    <r>
      <t>Q</t>
    </r>
    <r>
      <rPr>
        <vertAlign val="subscript"/>
        <sz val="11"/>
        <color theme="1"/>
        <rFont val="Calibri"/>
        <family val="2"/>
        <scheme val="minor"/>
      </rPr>
      <t>riqu</t>
    </r>
  </si>
  <si>
    <t>vedi Allegato E: 2/2</t>
  </si>
  <si>
    <r>
      <t>s</t>
    </r>
    <r>
      <rPr>
        <vertAlign val="subscript"/>
        <sz val="11"/>
        <color theme="1"/>
        <rFont val="Calibri"/>
        <family val="2"/>
        <scheme val="minor"/>
      </rPr>
      <t>riqu</t>
    </r>
  </si>
  <si>
    <t>TOTALE annuo (solo 1°anno)</t>
  </si>
  <si>
    <t>AMMONTARE D'APPALTO (13 ANNI) PER COMPONENTI PRINCIPALI</t>
  </si>
  <si>
    <t>1)</t>
  </si>
  <si>
    <t>Quota servizio di fornitura combustibile</t>
  </si>
  <si>
    <r>
      <t>1) = Q</t>
    </r>
    <r>
      <rPr>
        <vertAlign val="subscript"/>
        <sz val="11"/>
        <color theme="1"/>
        <rFont val="Calibri"/>
        <family val="2"/>
        <scheme val="minor"/>
      </rPr>
      <t xml:space="preserve">en (1) </t>
    </r>
    <r>
      <rPr>
        <sz val="11"/>
        <color theme="1"/>
        <rFont val="Calibri"/>
        <family val="2"/>
        <scheme val="minor"/>
      </rPr>
      <t>+ (G-1) * Q</t>
    </r>
    <r>
      <rPr>
        <vertAlign val="subscript"/>
        <sz val="11"/>
        <color theme="1"/>
        <rFont val="Calibri"/>
        <family val="2"/>
        <scheme val="minor"/>
      </rPr>
      <t>en (i)</t>
    </r>
  </si>
  <si>
    <t>€</t>
  </si>
  <si>
    <t>2)</t>
  </si>
  <si>
    <t xml:space="preserve">Quota servizio di gestione-manutenzione </t>
  </si>
  <si>
    <r>
      <t>2) = Q</t>
    </r>
    <r>
      <rPr>
        <vertAlign val="subscript"/>
        <sz val="11"/>
        <color theme="1"/>
        <rFont val="Calibri"/>
        <family val="2"/>
        <scheme val="minor"/>
      </rPr>
      <t>man (1)</t>
    </r>
    <r>
      <rPr>
        <sz val="11"/>
        <color theme="1"/>
        <rFont val="Calibri"/>
        <family val="2"/>
        <scheme val="minor"/>
      </rPr>
      <t xml:space="preserve"> +(G-1) *Q</t>
    </r>
    <r>
      <rPr>
        <vertAlign val="subscript"/>
        <sz val="11"/>
        <color theme="1"/>
        <rFont val="Calibri"/>
        <family val="2"/>
        <scheme val="minor"/>
      </rPr>
      <t xml:space="preserve">man (i) </t>
    </r>
    <r>
      <rPr>
        <sz val="11"/>
        <color theme="1"/>
        <rFont val="Calibri"/>
        <family val="2"/>
        <scheme val="minor"/>
      </rPr>
      <t xml:space="preserve"> </t>
    </r>
  </si>
  <si>
    <t>3)</t>
  </si>
  <si>
    <t>Corrispettivo totale per interventi iniziali</t>
  </si>
  <si>
    <r>
      <t>3) = (G-1) * Q</t>
    </r>
    <r>
      <rPr>
        <vertAlign val="subscript"/>
        <sz val="11"/>
        <color theme="1"/>
        <rFont val="Calibri"/>
        <family val="2"/>
        <scheme val="minor"/>
      </rPr>
      <t>riqu</t>
    </r>
    <r>
      <rPr>
        <sz val="11"/>
        <color theme="1"/>
        <rFont val="Calibri"/>
        <family val="2"/>
        <scheme val="minor"/>
      </rPr>
      <t xml:space="preserve"> </t>
    </r>
  </si>
  <si>
    <t>4)</t>
  </si>
  <si>
    <t>Corrispettivo totale per interventi iniziali -Stima Contributo POR FESR</t>
  </si>
  <si>
    <t>Corrispettivo totale per interventi iniziali -Quota Equity</t>
  </si>
  <si>
    <t>Costi della manodopera</t>
  </si>
  <si>
    <t>costi aziendali concernenti l'adempimento delle disposizioni in materia di salute e sicurezza sui luoghi di lavoro</t>
  </si>
  <si>
    <t xml:space="preserve">  </t>
  </si>
  <si>
    <t>A</t>
  </si>
  <si>
    <t>Ammontare complessivo del corrispettivo per energia, manutenzione, interventi iniziali</t>
  </si>
  <si>
    <t>1) + 2) + 3)</t>
  </si>
  <si>
    <t>Costi per la sicurezza (non soggetti a ribasso d'asta)</t>
  </si>
  <si>
    <r>
      <t>G*s + S</t>
    </r>
    <r>
      <rPr>
        <vertAlign val="subscript"/>
        <sz val="11"/>
        <color theme="1"/>
        <rFont val="Calibri"/>
        <family val="2"/>
        <scheme val="minor"/>
      </rPr>
      <t>riqu+SPORFESR+SEQ</t>
    </r>
  </si>
  <si>
    <t>R</t>
  </si>
  <si>
    <t>Ribasso sulla base di gara (%)</t>
  </si>
  <si>
    <r>
      <t xml:space="preserve">(A </t>
    </r>
    <r>
      <rPr>
        <vertAlign val="subscript"/>
        <sz val="11"/>
        <color theme="1"/>
        <rFont val="Calibri"/>
        <family val="2"/>
        <scheme val="minor"/>
      </rPr>
      <t>"base di gara"</t>
    </r>
    <r>
      <rPr>
        <sz val="11"/>
        <color theme="1"/>
        <rFont val="Calibri"/>
        <family val="2"/>
        <scheme val="minor"/>
      </rPr>
      <t xml:space="preserve"> - A </t>
    </r>
    <r>
      <rPr>
        <vertAlign val="subscript"/>
        <sz val="11"/>
        <color theme="1"/>
        <rFont val="Calibri"/>
        <family val="2"/>
        <scheme val="minor"/>
      </rPr>
      <t>"offerto"</t>
    </r>
    <r>
      <rPr>
        <sz val="11"/>
        <color theme="1"/>
        <rFont val="Calibri"/>
        <family val="2"/>
        <scheme val="minor"/>
      </rPr>
      <t xml:space="preserve">) / A </t>
    </r>
    <r>
      <rPr>
        <vertAlign val="subscript"/>
        <sz val="11"/>
        <color theme="1"/>
        <rFont val="Calibri"/>
        <family val="2"/>
        <scheme val="minor"/>
      </rPr>
      <t>"base di gara"</t>
    </r>
    <r>
      <rPr>
        <sz val="11"/>
        <color theme="1"/>
        <rFont val="Calibri"/>
        <family val="2"/>
        <scheme val="minor"/>
      </rPr>
      <t xml:space="preserve"> * 100 [formato 00,00]</t>
    </r>
  </si>
  <si>
    <t>RAGIONE SOCIALE, DOMICILIO, CF/ PARTITA IVA</t>
  </si>
  <si>
    <t>DATA</t>
  </si>
  <si>
    <t>FIRMA DEL LEGALE/I RAPPRESENTANTE/I</t>
  </si>
  <si>
    <r>
      <t>ALLEGATO "OFFERTA ECONOMICA": 2/2 COMPOSIZIONE DELLA QUOTA INTERVENTI INIZIALI DI RIQUALIFICAZIONE (Q</t>
    </r>
    <r>
      <rPr>
        <b/>
        <vertAlign val="subscript"/>
        <sz val="11"/>
        <color indexed="8"/>
        <rFont val="Calibri"/>
        <family val="2"/>
      </rPr>
      <t>riqu</t>
    </r>
    <r>
      <rPr>
        <b/>
        <sz val="11"/>
        <color indexed="8"/>
        <rFont val="Calibri"/>
        <family val="2"/>
      </rPr>
      <t>)</t>
    </r>
  </si>
  <si>
    <t>TAB.1: PIANO ECONOMICO OFFERTO</t>
  </si>
  <si>
    <t>Anno contratto</t>
  </si>
  <si>
    <r>
      <t>Q</t>
    </r>
    <r>
      <rPr>
        <b/>
        <vertAlign val="subscript"/>
        <sz val="11"/>
        <rFont val="Calibri"/>
        <family val="2"/>
      </rPr>
      <t>riqu</t>
    </r>
  </si>
  <si>
    <t>Quota Capitale</t>
  </si>
  <si>
    <t>Quota Interessi</t>
  </si>
  <si>
    <r>
      <t>Importo Residuo Q</t>
    </r>
    <r>
      <rPr>
        <b/>
        <vertAlign val="subscript"/>
        <sz val="11"/>
        <rFont val="Calibri"/>
        <family val="2"/>
      </rPr>
      <t>riqu</t>
    </r>
    <r>
      <rPr>
        <b/>
        <sz val="11"/>
        <rFont val="Calibri"/>
        <family val="2"/>
      </rPr>
      <t xml:space="preserve"> da riconoscere in caso di recesso (rif. art.18 del CSA)</t>
    </r>
  </si>
  <si>
    <t>Importo complessivo interventi iniziali, al netto dei costi per la sicurezza</t>
  </si>
  <si>
    <t>Importo complessivo incentivi "Conto Termico 2.0" al netto dei costi per la sicurezza</t>
  </si>
  <si>
    <t>Stima importo massimo riconosciuto all'Aggiudicatario per gli incentivi POR FESR,al netto dei costi per la sicurezza. (Il valore del contributo verrà rimodulato in fase di rendicontazione in funzione della spesa rendicontata.)</t>
  </si>
  <si>
    <t xml:space="preserve">Importo interventi iniziali destinato al pagamento in rate annuali </t>
  </si>
  <si>
    <t>Rate</t>
  </si>
  <si>
    <t>Tasso</t>
  </si>
  <si>
    <t>Quota annua per servizio di riqualificazione energetica (in n.8 rate costanti dal 2° al 13° anno)</t>
  </si>
  <si>
    <t>Totale</t>
  </si>
  <si>
    <t xml:space="preserve">COMUNE DI MESOLA
CAPITOLATO SPECIALE D’APPALTO – ALLEGATO "OFFERTA ECONOMICA"
</t>
  </si>
  <si>
    <t xml:space="preserve">COMUNE DI MESOLA
 ALLEGATO "OFFERTA ECONOMICA"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</si>
</sst>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quot;€&quot;\ * #,##0.00_-;_-&quot;€&quot;\ * &quot;-&quot;??_-;_-@_-"/>
    <numFmt numFmtId="164" formatCode="#,##0.00000"/>
    <numFmt numFmtId="165" formatCode="0.000%"/>
    <numFmt numFmtId="166" formatCode="_-&quot;L.&quot;\ * #,##0.00_-;\-&quot;L.&quot;\ * #,##0.00_-;_-&quot;L.&quot;\ * &quot;-&quot;??_-;_-@_-"/>
    <numFmt numFmtId="167" formatCode="_-[$€-410]\ * #,##0.00_-;\-[$€-410]\ * #,##0.00_-;_-[$€-410]\ * &quot;-&quot;??_-;_-@_-"/>
  </numFmts>
  <fonts count="20">
    <font>
      <sz val="11"/>
      <color theme="1"/>
      <name val="Calibri"/>
      <family val="2"/>
      <scheme val="minor"/>
    </font>
    <font>
      <sz val="11"/>
      <color theme="1"/>
      <name val="Calibri"/>
      <family val="2"/>
    </font>
    <font>
      <b/>
      <sz val="14"/>
      <color indexed="8"/>
      <name val="Calibri"/>
      <family val="2"/>
    </font>
    <font>
      <b/>
      <sz val="12"/>
      <color indexed="8"/>
      <name val="Calibri"/>
      <family val="2"/>
    </font>
    <font>
      <b/>
      <sz val="11"/>
      <name val="Calibri"/>
      <family val="2"/>
    </font>
    <font>
      <b/>
      <sz val="11"/>
      <color indexed="8"/>
      <name val="Calibri"/>
      <family val="2"/>
    </font>
    <font>
      <sz val="11"/>
      <name val="Calibri"/>
      <family val="2"/>
    </font>
    <font>
      <sz val="11"/>
      <color indexed="12"/>
      <name val="Calibri"/>
      <family val="2"/>
    </font>
    <font>
      <sz val="11"/>
      <color theme="1"/>
      <name val="Calibri"/>
      <family val="1"/>
      <charset val="2"/>
    </font>
    <font>
      <sz val="11"/>
      <color theme="1"/>
      <name val="Symbol"/>
      <family val="1"/>
      <charset val="2"/>
    </font>
    <font>
      <vertAlign val="subscript"/>
      <sz val="11"/>
      <color theme="1"/>
      <name val="Calibri"/>
      <family val="2"/>
      <scheme val="minor"/>
    </font>
    <font>
      <b/>
      <sz val="11"/>
      <color indexed="12"/>
      <name val="Calibri"/>
      <family val="2"/>
    </font>
    <font>
      <b/>
      <sz val="10"/>
      <name val="Calibri"/>
      <family val="2"/>
    </font>
    <font>
      <sz val="10"/>
      <name val="Calibri"/>
      <family val="2"/>
    </font>
    <font>
      <i/>
      <sz val="11"/>
      <name val="Calibri"/>
      <family val="2"/>
    </font>
    <font>
      <i/>
      <sz val="11"/>
      <color indexed="12"/>
      <name val="Calibri"/>
      <family val="2"/>
    </font>
    <font>
      <sz val="11"/>
      <color indexed="8"/>
      <name val="Calibri"/>
      <family val="2"/>
    </font>
    <font>
      <sz val="10"/>
      <name val="Arial"/>
      <family val="2"/>
    </font>
    <font>
      <b/>
      <vertAlign val="subscript"/>
      <sz val="11"/>
      <color indexed="8"/>
      <name val="Calibri"/>
      <family val="2"/>
    </font>
    <font>
      <b/>
      <vertAlign val="subscript"/>
      <sz val="11"/>
      <name val="Calibri"/>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2" fontId="1" fillId="0" borderId="0" applyNumberFormat="0" applyFill="0" applyBorder="0" applyAlignment="0" applyProtection="0"/>
    <xf numFmtId="9" fontId="16" fillId="0" borderId="0" applyFont="0" applyFill="0" applyBorder="0" applyAlignment="0" applyProtection="0"/>
    <xf numFmtId="2" fontId="1" fillId="0" borderId="0" applyNumberFormat="0" applyFill="0" applyBorder="0" applyAlignment="0" applyProtection="0"/>
    <xf numFmtId="0" fontId="17" fillId="0" borderId="0"/>
    <xf numFmtId="44" fontId="17" fillId="0" borderId="0" applyFont="0" applyFill="0" applyBorder="0" applyAlignment="0" applyProtection="0"/>
    <xf numFmtId="9" fontId="17" fillId="0" borderId="0" applyFont="0" applyFill="0" applyBorder="0" applyAlignment="0" applyProtection="0"/>
    <xf numFmtId="166" fontId="17" fillId="0" borderId="0" applyFont="0" applyFill="0" applyBorder="0" applyAlignment="0" applyProtection="0"/>
  </cellStyleXfs>
  <cellXfs count="169">
    <xf numFmtId="0" fontId="0" fillId="0" borderId="0" xfId="0"/>
    <xf numFmtId="0" fontId="1" fillId="0" borderId="0" xfId="1" applyNumberFormat="1" applyFont="1" applyAlignment="1" applyProtection="1">
      <alignment horizontal="center"/>
    </xf>
    <xf numFmtId="0" fontId="1" fillId="0" borderId="0" xfId="1" applyNumberFormat="1" applyFont="1" applyProtection="1"/>
    <xf numFmtId="0" fontId="1" fillId="0" borderId="0" xfId="1" applyNumberFormat="1" applyFont="1" applyAlignment="1" applyProtection="1">
      <alignment horizontal="right"/>
    </xf>
    <xf numFmtId="0" fontId="1" fillId="0" borderId="0" xfId="1" applyNumberFormat="1" applyFont="1" applyAlignment="1" applyProtection="1">
      <alignment vertical="center"/>
    </xf>
    <xf numFmtId="0" fontId="4" fillId="0" borderId="1" xfId="1" applyNumberFormat="1" applyFont="1" applyBorder="1" applyAlignment="1" applyProtection="1">
      <alignment horizontal="center"/>
    </xf>
    <xf numFmtId="0" fontId="4" fillId="0" borderId="2" xfId="1" applyNumberFormat="1" applyFont="1" applyBorder="1" applyProtection="1"/>
    <xf numFmtId="0" fontId="4" fillId="0" borderId="3" xfId="1" applyNumberFormat="1" applyFont="1" applyBorder="1" applyProtection="1"/>
    <xf numFmtId="0" fontId="4" fillId="0" borderId="4" xfId="1" applyNumberFormat="1" applyFont="1" applyBorder="1" applyProtection="1"/>
    <xf numFmtId="0" fontId="4" fillId="0" borderId="2" xfId="1" applyNumberFormat="1" applyFont="1" applyBorder="1" applyAlignment="1" applyProtection="1">
      <alignment horizontal="center"/>
    </xf>
    <xf numFmtId="0" fontId="4" fillId="0" borderId="1" xfId="1" applyNumberFormat="1" applyFont="1" applyBorder="1" applyAlignment="1" applyProtection="1">
      <alignment horizontal="center" wrapText="1"/>
    </xf>
    <xf numFmtId="0" fontId="5" fillId="0" borderId="1" xfId="1" applyNumberFormat="1" applyFont="1" applyBorder="1" applyAlignment="1" applyProtection="1">
      <alignment horizontal="center"/>
    </xf>
    <xf numFmtId="0" fontId="5" fillId="0" borderId="1" xfId="1" applyNumberFormat="1" applyFont="1" applyFill="1" applyBorder="1" applyAlignment="1" applyProtection="1">
      <alignment wrapText="1"/>
    </xf>
    <xf numFmtId="0" fontId="6" fillId="0" borderId="0" xfId="1" applyNumberFormat="1" applyFont="1" applyAlignment="1" applyProtection="1">
      <alignment horizontal="center"/>
    </xf>
    <xf numFmtId="0" fontId="6" fillId="0" borderId="0" xfId="1" applyNumberFormat="1" applyFont="1" applyProtection="1"/>
    <xf numFmtId="0" fontId="6" fillId="0" borderId="0" xfId="1" applyNumberFormat="1" applyFont="1" applyAlignment="1" applyProtection="1">
      <alignment horizontal="right"/>
    </xf>
    <xf numFmtId="0" fontId="7" fillId="0" borderId="0" xfId="1" applyNumberFormat="1" applyFont="1" applyProtection="1"/>
    <xf numFmtId="0" fontId="4" fillId="2" borderId="0" xfId="1" applyNumberFormat="1" applyFont="1" applyFill="1" applyProtection="1"/>
    <xf numFmtId="0" fontId="6" fillId="2" borderId="0" xfId="1" applyNumberFormat="1" applyFont="1" applyFill="1" applyProtection="1"/>
    <xf numFmtId="0" fontId="6" fillId="2" borderId="0" xfId="1" applyNumberFormat="1" applyFont="1" applyFill="1" applyAlignment="1" applyProtection="1">
      <alignment horizontal="right"/>
    </xf>
    <xf numFmtId="0" fontId="7" fillId="2" borderId="0" xfId="1" applyNumberFormat="1" applyFont="1" applyFill="1" applyProtection="1"/>
    <xf numFmtId="0" fontId="6" fillId="0" borderId="3" xfId="1" applyNumberFormat="1" applyFont="1" applyBorder="1" applyAlignment="1" applyProtection="1">
      <alignment horizontal="center"/>
    </xf>
    <xf numFmtId="0" fontId="6" fillId="0" borderId="5" xfId="1" applyNumberFormat="1" applyFont="1" applyBorder="1" applyProtection="1"/>
    <xf numFmtId="0" fontId="6" fillId="0" borderId="6" xfId="1" applyNumberFormat="1" applyFont="1" applyBorder="1" applyProtection="1"/>
    <xf numFmtId="0" fontId="6" fillId="0" borderId="7" xfId="1" applyNumberFormat="1" applyFont="1" applyBorder="1" applyProtection="1"/>
    <xf numFmtId="0" fontId="6" fillId="0" borderId="8" xfId="1" applyNumberFormat="1" applyFont="1" applyBorder="1" applyAlignment="1" applyProtection="1">
      <alignment horizontal="right"/>
    </xf>
    <xf numFmtId="3" fontId="6" fillId="0" borderId="4" xfId="1" applyNumberFormat="1" applyFont="1" applyBorder="1" applyProtection="1"/>
    <xf numFmtId="3" fontId="6" fillId="0" borderId="1" xfId="1" applyNumberFormat="1" applyFont="1" applyBorder="1" applyProtection="1"/>
    <xf numFmtId="0" fontId="1" fillId="0" borderId="0" xfId="1" applyNumberFormat="1" applyFont="1" applyBorder="1" applyProtection="1"/>
    <xf numFmtId="0" fontId="8" fillId="0" borderId="3" xfId="1" applyNumberFormat="1" applyFont="1" applyBorder="1" applyAlignment="1" applyProtection="1">
      <alignment horizontal="center"/>
    </xf>
    <xf numFmtId="0" fontId="6" fillId="0" borderId="9" xfId="1" applyNumberFormat="1" applyFont="1" applyBorder="1" applyProtection="1"/>
    <xf numFmtId="0" fontId="6" fillId="0" borderId="0" xfId="1" applyNumberFormat="1" applyFont="1" applyBorder="1" applyProtection="1"/>
    <xf numFmtId="0" fontId="6" fillId="0" borderId="10" xfId="1" applyNumberFormat="1" applyFont="1" applyBorder="1" applyProtection="1"/>
    <xf numFmtId="0" fontId="6" fillId="0" borderId="0" xfId="1" quotePrefix="1" applyNumberFormat="1" applyFont="1" applyBorder="1" applyProtection="1"/>
    <xf numFmtId="0" fontId="6" fillId="0" borderId="11" xfId="1" applyNumberFormat="1" applyFont="1" applyBorder="1" applyAlignment="1" applyProtection="1">
      <alignment horizontal="right"/>
    </xf>
    <xf numFmtId="3" fontId="6" fillId="0" borderId="7" xfId="1" applyNumberFormat="1" applyFont="1" applyBorder="1" applyProtection="1"/>
    <xf numFmtId="0" fontId="6" fillId="0" borderId="12" xfId="1" applyNumberFormat="1" applyFont="1" applyBorder="1" applyProtection="1"/>
    <xf numFmtId="0" fontId="6" fillId="0" borderId="13" xfId="1" applyNumberFormat="1" applyFont="1" applyBorder="1" applyProtection="1"/>
    <xf numFmtId="0" fontId="6" fillId="0" borderId="14" xfId="1" applyNumberFormat="1" applyFont="1" applyBorder="1" applyProtection="1"/>
    <xf numFmtId="0" fontId="6" fillId="0" borderId="13" xfId="1" quotePrefix="1" applyNumberFormat="1" applyFont="1" applyBorder="1" applyProtection="1"/>
    <xf numFmtId="0" fontId="6" fillId="0" borderId="15" xfId="1" applyNumberFormat="1" applyFont="1" applyBorder="1" applyAlignment="1" applyProtection="1">
      <alignment horizontal="right"/>
    </xf>
    <xf numFmtId="3" fontId="6" fillId="0" borderId="0" xfId="1" applyNumberFormat="1" applyFont="1" applyBorder="1" applyProtection="1"/>
    <xf numFmtId="0" fontId="7" fillId="0" borderId="0" xfId="1" applyNumberFormat="1" applyFont="1" applyBorder="1" applyProtection="1"/>
    <xf numFmtId="0" fontId="7" fillId="2" borderId="0" xfId="1" applyNumberFormat="1" applyFont="1" applyFill="1" applyBorder="1" applyProtection="1"/>
    <xf numFmtId="0" fontId="1" fillId="0" borderId="0" xfId="1" applyNumberFormat="1" applyFont="1" applyFill="1" applyBorder="1" applyProtection="1"/>
    <xf numFmtId="0" fontId="6" fillId="0" borderId="3" xfId="1" applyNumberFormat="1" applyFont="1" applyBorder="1" applyProtection="1"/>
    <xf numFmtId="0" fontId="6" fillId="0" borderId="2" xfId="1" applyNumberFormat="1" applyFont="1" applyBorder="1" applyProtection="1"/>
    <xf numFmtId="0" fontId="6" fillId="0" borderId="4" xfId="1" applyNumberFormat="1" applyFont="1" applyBorder="1" applyProtection="1"/>
    <xf numFmtId="0" fontId="6" fillId="0" borderId="1" xfId="1" applyNumberFormat="1" applyFont="1" applyBorder="1" applyAlignment="1" applyProtection="1">
      <alignment horizontal="right"/>
    </xf>
    <xf numFmtId="164" fontId="4" fillId="0" borderId="4" xfId="1" applyNumberFormat="1" applyFont="1" applyBorder="1" applyProtection="1"/>
    <xf numFmtId="164" fontId="11" fillId="3" borderId="1" xfId="1" applyNumberFormat="1" applyFont="1" applyFill="1" applyBorder="1" applyProtection="1">
      <protection locked="0"/>
    </xf>
    <xf numFmtId="4" fontId="6" fillId="3" borderId="1" xfId="1" applyNumberFormat="1" applyFont="1" applyFill="1" applyBorder="1" applyProtection="1"/>
    <xf numFmtId="4" fontId="6" fillId="3" borderId="0" xfId="1" applyNumberFormat="1" applyFont="1" applyFill="1" applyBorder="1" applyProtection="1"/>
    <xf numFmtId="0" fontId="6" fillId="0" borderId="1" xfId="1" applyNumberFormat="1" applyFont="1" applyBorder="1" applyAlignment="1" applyProtection="1">
      <alignment horizontal="center"/>
    </xf>
    <xf numFmtId="0" fontId="6" fillId="0" borderId="9" xfId="1" quotePrefix="1" applyNumberFormat="1" applyFont="1" applyBorder="1" applyProtection="1"/>
    <xf numFmtId="0" fontId="6" fillId="0" borderId="6" xfId="1" applyNumberFormat="1" applyFont="1" applyBorder="1" applyAlignment="1" applyProtection="1">
      <alignment horizontal="right"/>
    </xf>
    <xf numFmtId="4" fontId="6" fillId="0" borderId="1" xfId="1" applyNumberFormat="1" applyFont="1" applyFill="1" applyBorder="1" applyProtection="1"/>
    <xf numFmtId="0" fontId="6" fillId="0" borderId="0" xfId="1" applyNumberFormat="1" applyFont="1" applyBorder="1" applyAlignment="1" applyProtection="1">
      <alignment horizontal="right"/>
    </xf>
    <xf numFmtId="4" fontId="6" fillId="0" borderId="1" xfId="1" applyNumberFormat="1" applyFont="1" applyBorder="1" applyProtection="1"/>
    <xf numFmtId="0" fontId="6" fillId="0" borderId="9" xfId="1" quotePrefix="1" applyNumberFormat="1" applyFont="1" applyFill="1" applyBorder="1" applyProtection="1"/>
    <xf numFmtId="0" fontId="6" fillId="0" borderId="0" xfId="1" applyNumberFormat="1" applyFont="1" applyFill="1" applyBorder="1" applyProtection="1"/>
    <xf numFmtId="0" fontId="6" fillId="0" borderId="10" xfId="1" applyNumberFormat="1" applyFont="1" applyFill="1" applyBorder="1" applyProtection="1"/>
    <xf numFmtId="4" fontId="4" fillId="0" borderId="1" xfId="1" applyNumberFormat="1" applyFont="1" applyBorder="1" applyProtection="1"/>
    <xf numFmtId="3" fontId="6" fillId="3" borderId="1" xfId="1" applyNumberFormat="1" applyFont="1" applyFill="1" applyBorder="1" applyProtection="1"/>
    <xf numFmtId="0" fontId="6" fillId="0" borderId="12" xfId="1" applyNumberFormat="1" applyFont="1" applyBorder="1" applyAlignment="1" applyProtection="1">
      <alignment horizontal="right"/>
    </xf>
    <xf numFmtId="4" fontId="1" fillId="0" borderId="0" xfId="1" applyNumberFormat="1" applyFont="1" applyBorder="1" applyProtection="1"/>
    <xf numFmtId="0" fontId="4" fillId="0" borderId="0" xfId="1" applyNumberFormat="1" applyFont="1" applyBorder="1" applyAlignment="1" applyProtection="1">
      <alignment horizontal="right"/>
    </xf>
    <xf numFmtId="0" fontId="4" fillId="0" borderId="0" xfId="1" applyNumberFormat="1" applyFont="1" applyBorder="1" applyProtection="1"/>
    <xf numFmtId="4" fontId="4" fillId="0" borderId="0" xfId="1" applyNumberFormat="1" applyFont="1" applyProtection="1"/>
    <xf numFmtId="4" fontId="4" fillId="0" borderId="0" xfId="1" applyNumberFormat="1" applyFont="1" applyBorder="1" applyProtection="1"/>
    <xf numFmtId="4" fontId="7" fillId="0" borderId="0" xfId="1" applyNumberFormat="1" applyFont="1" applyBorder="1" applyProtection="1"/>
    <xf numFmtId="0" fontId="6" fillId="2" borderId="0" xfId="1" applyNumberFormat="1" applyFont="1" applyFill="1" applyBorder="1" applyProtection="1"/>
    <xf numFmtId="0" fontId="6" fillId="2" borderId="0" xfId="1" applyNumberFormat="1" applyFont="1" applyFill="1" applyBorder="1" applyAlignment="1" applyProtection="1">
      <alignment horizontal="right"/>
    </xf>
    <xf numFmtId="3" fontId="6" fillId="2" borderId="0" xfId="1" applyNumberFormat="1" applyFont="1" applyFill="1" applyBorder="1" applyProtection="1"/>
    <xf numFmtId="4" fontId="7" fillId="2" borderId="0" xfId="1" applyNumberFormat="1" applyFont="1" applyFill="1" applyBorder="1" applyProtection="1"/>
    <xf numFmtId="0" fontId="6" fillId="0" borderId="13" xfId="1" applyNumberFormat="1" applyFont="1" applyBorder="1" applyAlignment="1" applyProtection="1">
      <alignment horizontal="right"/>
    </xf>
    <xf numFmtId="4" fontId="7" fillId="0" borderId="1" xfId="1" applyNumberFormat="1" applyFont="1" applyBorder="1" applyProtection="1"/>
    <xf numFmtId="0" fontId="6" fillId="0" borderId="0" xfId="1" applyNumberFormat="1" applyFont="1" applyBorder="1" applyAlignment="1" applyProtection="1">
      <alignment horizontal="center"/>
    </xf>
    <xf numFmtId="4" fontId="6" fillId="0" borderId="0" xfId="1" applyNumberFormat="1" applyFont="1" applyBorder="1" applyProtection="1"/>
    <xf numFmtId="0" fontId="14" fillId="0" borderId="1" xfId="1" applyNumberFormat="1" applyFont="1" applyBorder="1" applyAlignment="1" applyProtection="1">
      <alignment horizontal="center"/>
    </xf>
    <xf numFmtId="0" fontId="14" fillId="0" borderId="1" xfId="1" applyNumberFormat="1" applyFont="1" applyBorder="1" applyAlignment="1" applyProtection="1">
      <alignment horizontal="right"/>
    </xf>
    <xf numFmtId="4" fontId="14" fillId="0" borderId="1" xfId="1" applyNumberFormat="1" applyFont="1" applyBorder="1" applyProtection="1"/>
    <xf numFmtId="4" fontId="15" fillId="3" borderId="1" xfId="1" applyNumberFormat="1" applyFont="1" applyFill="1" applyBorder="1" applyProtection="1"/>
    <xf numFmtId="0" fontId="14" fillId="0" borderId="3" xfId="1" applyNumberFormat="1" applyFont="1" applyBorder="1" applyProtection="1"/>
    <xf numFmtId="0" fontId="14" fillId="0" borderId="2" xfId="1" applyNumberFormat="1" applyFont="1" applyBorder="1" applyProtection="1"/>
    <xf numFmtId="0" fontId="14" fillId="0" borderId="4" xfId="1" applyNumberFormat="1" applyFont="1" applyBorder="1" applyProtection="1"/>
    <xf numFmtId="4" fontId="14" fillId="0" borderId="16" xfId="1" applyNumberFormat="1" applyFont="1" applyBorder="1" applyProtection="1"/>
    <xf numFmtId="3" fontId="14" fillId="3" borderId="1" xfId="1" applyNumberFormat="1" applyFont="1" applyFill="1" applyBorder="1" applyProtection="1"/>
    <xf numFmtId="0" fontId="6" fillId="0" borderId="0" xfId="1" applyNumberFormat="1" applyFont="1" applyFill="1" applyProtection="1"/>
    <xf numFmtId="4" fontId="6" fillId="0" borderId="0" xfId="1" applyNumberFormat="1" applyFont="1" applyProtection="1"/>
    <xf numFmtId="4" fontId="6" fillId="2" borderId="0" xfId="1" applyNumberFormat="1" applyFont="1" applyFill="1" applyProtection="1"/>
    <xf numFmtId="165" fontId="6" fillId="0" borderId="0" xfId="2" applyNumberFormat="1" applyFont="1" applyProtection="1"/>
    <xf numFmtId="0" fontId="6" fillId="4" borderId="1" xfId="1" applyNumberFormat="1" applyFont="1" applyFill="1" applyBorder="1" applyAlignment="1" applyProtection="1">
      <alignment horizontal="center"/>
    </xf>
    <xf numFmtId="0" fontId="6" fillId="0" borderId="3" xfId="3" applyNumberFormat="1" applyFont="1" applyBorder="1" applyProtection="1"/>
    <xf numFmtId="0" fontId="6" fillId="0" borderId="2" xfId="3" applyNumberFormat="1" applyFont="1" applyBorder="1" applyProtection="1"/>
    <xf numFmtId="0" fontId="6" fillId="0" borderId="4" xfId="3" applyNumberFormat="1" applyFont="1" applyBorder="1" applyProtection="1"/>
    <xf numFmtId="10" fontId="6" fillId="4" borderId="1" xfId="1" applyNumberFormat="1" applyFont="1" applyFill="1" applyBorder="1" applyProtection="1"/>
    <xf numFmtId="0" fontId="1" fillId="0" borderId="0" xfId="1" applyNumberFormat="1" applyFont="1" applyFill="1" applyAlignment="1" applyProtection="1">
      <alignment horizontal="center"/>
    </xf>
    <xf numFmtId="0" fontId="3" fillId="0" borderId="0" xfId="1" applyNumberFormat="1" applyFont="1" applyFill="1" applyProtection="1"/>
    <xf numFmtId="0" fontId="1" fillId="0" borderId="0" xfId="1" applyNumberFormat="1" applyFont="1" applyFill="1" applyProtection="1"/>
    <xf numFmtId="0" fontId="1" fillId="0" borderId="0" xfId="1" applyNumberFormat="1" applyFont="1" applyFill="1" applyAlignment="1" applyProtection="1">
      <alignment horizontal="right"/>
    </xf>
    <xf numFmtId="4" fontId="1" fillId="0" borderId="0" xfId="1" applyNumberFormat="1" applyFont="1" applyFill="1" applyProtection="1"/>
    <xf numFmtId="0" fontId="1" fillId="0" borderId="0" xfId="1" applyNumberFormat="1" applyFont="1" applyBorder="1" applyAlignment="1" applyProtection="1">
      <alignment horizontal="right"/>
    </xf>
    <xf numFmtId="0" fontId="1" fillId="0" borderId="13" xfId="1" applyNumberFormat="1" applyFont="1" applyBorder="1" applyProtection="1"/>
    <xf numFmtId="0" fontId="1" fillId="0" borderId="0" xfId="3" applyNumberFormat="1" applyAlignment="1" applyProtection="1">
      <alignment horizontal="center"/>
    </xf>
    <xf numFmtId="0" fontId="1" fillId="0" borderId="0" xfId="3" applyNumberFormat="1" applyProtection="1"/>
    <xf numFmtId="0" fontId="1" fillId="0" borderId="0" xfId="3" applyNumberFormat="1" applyAlignment="1" applyProtection="1">
      <alignment horizontal="right"/>
    </xf>
    <xf numFmtId="0" fontId="6" fillId="0" borderId="0" xfId="4" applyFont="1"/>
    <xf numFmtId="0" fontId="5" fillId="0" borderId="0" xfId="3" applyNumberFormat="1" applyFont="1" applyAlignment="1">
      <alignment horizontal="center"/>
    </xf>
    <xf numFmtId="0" fontId="6" fillId="0" borderId="0" xfId="4" applyFont="1" applyBorder="1"/>
    <xf numFmtId="0" fontId="4" fillId="0" borderId="0" xfId="4" applyFont="1"/>
    <xf numFmtId="0" fontId="4" fillId="0" borderId="8" xfId="4" applyFont="1" applyBorder="1" applyAlignment="1">
      <alignment horizontal="center" vertical="center" wrapText="1"/>
    </xf>
    <xf numFmtId="0" fontId="5" fillId="0" borderId="17" xfId="3" applyNumberFormat="1" applyFont="1" applyBorder="1" applyAlignment="1">
      <alignment horizontal="center"/>
    </xf>
    <xf numFmtId="0" fontId="5" fillId="0" borderId="18" xfId="3" applyNumberFormat="1" applyFont="1" applyBorder="1"/>
    <xf numFmtId="0" fontId="5" fillId="0" borderId="19" xfId="3" applyNumberFormat="1" applyFont="1" applyBorder="1" applyAlignment="1">
      <alignment horizontal="center"/>
    </xf>
    <xf numFmtId="0" fontId="5" fillId="0" borderId="19" xfId="3" applyNumberFormat="1" applyFont="1" applyBorder="1" applyAlignment="1">
      <alignment horizontal="left"/>
    </xf>
    <xf numFmtId="0" fontId="5" fillId="0" borderId="20" xfId="3" applyNumberFormat="1" applyFont="1" applyFill="1" applyBorder="1"/>
    <xf numFmtId="0" fontId="6" fillId="0" borderId="1" xfId="4" applyFont="1" applyBorder="1"/>
    <xf numFmtId="0" fontId="6" fillId="0" borderId="21" xfId="4" applyFont="1" applyBorder="1"/>
    <xf numFmtId="0" fontId="6" fillId="0" borderId="1" xfId="4" applyFont="1" applyBorder="1" applyAlignment="1">
      <alignment vertical="center"/>
    </xf>
    <xf numFmtId="44" fontId="11" fillId="3" borderId="1" xfId="3" applyNumberFormat="1" applyFont="1" applyFill="1" applyBorder="1" applyProtection="1">
      <protection locked="0"/>
    </xf>
    <xf numFmtId="0" fontId="16" fillId="3" borderId="1" xfId="3" applyNumberFormat="1" applyFont="1" applyFill="1" applyBorder="1" applyProtection="1">
      <protection locked="0"/>
    </xf>
    <xf numFmtId="0" fontId="16" fillId="3" borderId="22" xfId="3" applyNumberFormat="1" applyFont="1" applyFill="1" applyBorder="1" applyProtection="1">
      <protection locked="0"/>
    </xf>
    <xf numFmtId="0" fontId="5" fillId="0" borderId="0" xfId="3" applyNumberFormat="1" applyFont="1" applyFill="1" applyBorder="1"/>
    <xf numFmtId="44" fontId="7" fillId="0" borderId="1" xfId="5" applyNumberFormat="1" applyFont="1" applyBorder="1"/>
    <xf numFmtId="44" fontId="7" fillId="0" borderId="1" xfId="4" applyNumberFormat="1" applyFont="1" applyBorder="1"/>
    <xf numFmtId="3" fontId="6" fillId="0" borderId="1" xfId="4" applyNumberFormat="1" applyFont="1" applyBorder="1"/>
    <xf numFmtId="0" fontId="6" fillId="0" borderId="22" xfId="4" applyFont="1" applyBorder="1"/>
    <xf numFmtId="0" fontId="1" fillId="0" borderId="0" xfId="3" applyNumberFormat="1" applyBorder="1"/>
    <xf numFmtId="44" fontId="7" fillId="0" borderId="1" xfId="5" applyFont="1" applyBorder="1"/>
    <xf numFmtId="0" fontId="6" fillId="0" borderId="1" xfId="4" applyFont="1" applyBorder="1" applyAlignment="1">
      <alignment vertical="center" wrapText="1"/>
    </xf>
    <xf numFmtId="0" fontId="1" fillId="3" borderId="22" xfId="3" applyNumberFormat="1" applyFill="1" applyBorder="1" applyProtection="1">
      <protection locked="0"/>
    </xf>
    <xf numFmtId="0" fontId="4" fillId="0" borderId="23" xfId="4" applyFont="1" applyBorder="1"/>
    <xf numFmtId="10" fontId="11" fillId="3" borderId="1" xfId="6" applyNumberFormat="1" applyFont="1" applyFill="1" applyBorder="1" applyProtection="1">
      <protection locked="0"/>
    </xf>
    <xf numFmtId="0" fontId="6" fillId="3" borderId="1" xfId="4" applyFont="1" applyFill="1" applyBorder="1" applyProtection="1">
      <protection locked="0"/>
    </xf>
    <xf numFmtId="0" fontId="6" fillId="3" borderId="22" xfId="4" applyFont="1" applyFill="1" applyBorder="1" applyProtection="1">
      <protection locked="0"/>
    </xf>
    <xf numFmtId="0" fontId="4" fillId="0" borderId="0" xfId="4" applyFont="1" applyBorder="1"/>
    <xf numFmtId="0" fontId="6" fillId="0" borderId="24" xfId="4" applyFont="1" applyBorder="1"/>
    <xf numFmtId="167" fontId="7" fillId="0" borderId="24" xfId="7" applyNumberFormat="1" applyFont="1" applyBorder="1"/>
    <xf numFmtId="0" fontId="16" fillId="5" borderId="24" xfId="3" applyNumberFormat="1" applyFont="1" applyFill="1" applyBorder="1"/>
    <xf numFmtId="0" fontId="1" fillId="0" borderId="25" xfId="3" applyNumberFormat="1" applyBorder="1"/>
    <xf numFmtId="167" fontId="7" fillId="0" borderId="0" xfId="7" applyNumberFormat="1" applyFont="1" applyBorder="1"/>
    <xf numFmtId="0" fontId="16" fillId="5" borderId="0" xfId="3" applyNumberFormat="1" applyFont="1" applyFill="1" applyBorder="1"/>
    <xf numFmtId="44" fontId="11" fillId="0" borderId="0" xfId="4" applyNumberFormat="1" applyFont="1"/>
    <xf numFmtId="44" fontId="7" fillId="0" borderId="0" xfId="4" applyNumberFormat="1" applyFont="1"/>
    <xf numFmtId="0" fontId="1" fillId="0" borderId="0" xfId="3" applyNumberFormat="1" applyBorder="1" applyAlignment="1">
      <alignment horizontal="right"/>
    </xf>
    <xf numFmtId="0" fontId="1" fillId="0" borderId="13" xfId="3" applyNumberFormat="1" applyBorder="1"/>
    <xf numFmtId="0" fontId="1" fillId="0" borderId="0" xfId="3" applyNumberFormat="1"/>
    <xf numFmtId="0" fontId="1" fillId="0" borderId="0" xfId="3" applyNumberFormat="1" applyAlignment="1">
      <alignment horizontal="right"/>
    </xf>
    <xf numFmtId="4" fontId="4" fillId="3" borderId="1" xfId="1" applyNumberFormat="1" applyFont="1" applyFill="1" applyBorder="1" applyProtection="1">
      <protection locked="0"/>
    </xf>
    <xf numFmtId="44" fontId="11" fillId="0" borderId="1" xfId="3" applyNumberFormat="1" applyFont="1" applyFill="1" applyBorder="1" applyProtection="1"/>
    <xf numFmtId="0" fontId="1" fillId="0" borderId="0" xfId="1" applyNumberFormat="1" applyFont="1" applyAlignment="1" applyProtection="1">
      <alignment horizontal="center" vertical="center" wrapText="1"/>
    </xf>
    <xf numFmtId="0" fontId="2" fillId="0" borderId="0" xfId="1" applyNumberFormat="1" applyFont="1" applyAlignment="1" applyProtection="1">
      <alignment horizontal="center" vertical="center"/>
    </xf>
    <xf numFmtId="0" fontId="3" fillId="0" borderId="0" xfId="1" applyNumberFormat="1" applyFont="1" applyAlignment="1" applyProtection="1">
      <alignment horizontal="center"/>
    </xf>
    <xf numFmtId="0" fontId="12" fillId="0" borderId="9" xfId="1" applyNumberFormat="1" applyFont="1" applyBorder="1" applyAlignment="1" applyProtection="1">
      <alignment horizontal="left" vertical="top" wrapText="1"/>
    </xf>
    <xf numFmtId="0" fontId="12" fillId="0" borderId="0" xfId="1" applyNumberFormat="1" applyFont="1" applyBorder="1" applyAlignment="1" applyProtection="1">
      <alignment horizontal="left" vertical="top" wrapText="1"/>
    </xf>
    <xf numFmtId="0" fontId="12" fillId="0" borderId="10" xfId="1" applyNumberFormat="1" applyFont="1" applyBorder="1" applyAlignment="1" applyProtection="1">
      <alignment horizontal="left" vertical="top" wrapText="1"/>
    </xf>
    <xf numFmtId="0" fontId="13" fillId="0" borderId="12" xfId="1" applyNumberFormat="1" applyFont="1" applyBorder="1" applyAlignment="1" applyProtection="1">
      <alignment horizontal="left" vertical="top" wrapText="1"/>
    </xf>
    <xf numFmtId="0" fontId="13" fillId="0" borderId="13" xfId="1" applyNumberFormat="1" applyFont="1" applyBorder="1" applyAlignment="1" applyProtection="1">
      <alignment horizontal="left" vertical="top" wrapText="1"/>
    </xf>
    <xf numFmtId="0" fontId="13" fillId="0" borderId="14" xfId="1" applyNumberFormat="1" applyFont="1" applyBorder="1" applyAlignment="1" applyProtection="1">
      <alignment horizontal="left" vertical="top" wrapText="1"/>
    </xf>
    <xf numFmtId="0" fontId="14" fillId="0" borderId="3" xfId="1" applyNumberFormat="1" applyFont="1" applyBorder="1" applyAlignment="1" applyProtection="1">
      <alignment horizontal="left"/>
    </xf>
    <xf numFmtId="0" fontId="14" fillId="0" borderId="2" xfId="1" applyNumberFormat="1" applyFont="1" applyBorder="1" applyAlignment="1" applyProtection="1">
      <alignment horizontal="left"/>
    </xf>
    <xf numFmtId="0" fontId="14" fillId="0" borderId="4" xfId="1" applyNumberFormat="1" applyFont="1" applyBorder="1" applyAlignment="1" applyProtection="1">
      <alignment horizontal="left"/>
    </xf>
    <xf numFmtId="0" fontId="1" fillId="0" borderId="0" xfId="3" applyNumberFormat="1" applyFont="1" applyAlignment="1" applyProtection="1">
      <alignment horizontal="center" vertical="center" wrapText="1"/>
    </xf>
    <xf numFmtId="0" fontId="1" fillId="0" borderId="0" xfId="3" applyNumberFormat="1" applyAlignment="1" applyProtection="1">
      <alignment horizontal="center" vertical="center" wrapText="1"/>
    </xf>
    <xf numFmtId="3" fontId="6" fillId="0" borderId="1" xfId="1" applyNumberFormat="1" applyFont="1" applyFill="1" applyBorder="1" applyProtection="1"/>
    <xf numFmtId="4" fontId="4" fillId="0" borderId="1" xfId="1" applyNumberFormat="1" applyFont="1" applyFill="1" applyBorder="1" applyProtection="1"/>
    <xf numFmtId="164" fontId="11" fillId="3" borderId="1" xfId="1" applyNumberFormat="1" applyFont="1" applyFill="1" applyBorder="1" applyProtection="1"/>
    <xf numFmtId="4" fontId="15" fillId="3" borderId="1" xfId="1" applyNumberFormat="1" applyFont="1" applyFill="1" applyBorder="1" applyProtection="1">
      <protection locked="0"/>
    </xf>
  </cellXfs>
  <cellStyles count="8">
    <cellStyle name="Euro 2" xfId="5"/>
    <cellStyle name="Normale" xfId="0" builtinId="0"/>
    <cellStyle name="Normale 2 2 2 3" xfId="4"/>
    <cellStyle name="Normale 4 2 3" xfId="1"/>
    <cellStyle name="Normale 4 3" xfId="3"/>
    <cellStyle name="Percentuale 3 2 2" xfId="2"/>
    <cellStyle name="Percentuale 4 2" xfId="6"/>
    <cellStyle name="Valuta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2011%202017%20AESS\ARCHIVIO\PROGETTI%20EU\LEMON\01%20LAVORO\X_d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RCHIVIO/INCARICHI/ELENA%20Modena/02%20Edifici/Comune_CASTELFRANCO%20E/01%20LAVORO/BANDO_CASTELFR/ELENA-CASTELFR_Scenario%20201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J/2011%202017%20AESS/ARCHIVIO/INCARICHI/Finaosta/01%20LAVORO/DE/56%20-%20ISTITUTO%20ALBERGHIERO/X56%20Corpo%20ABC_calcoli%20x%20Report%20DE_rev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CHIVIO/INCARICHI/EEEF/SIPRO/2017_ED%20FERRARA/01%20LAVORO/MESOLA/ME_PEF/PEF_MESOLA_rev02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RCHIVIO/AUDIT/AUDIT/Comune%20di%20Argenta/01%20LAVORO/01%20DE/ARGENTA/AR.02%20Sede%20Urbanistica/XAR01_tab.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ranuzzini\Documents\Startup\2016_02_POR-FESR\Calcoli\EdificioB.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RCHIVIO/INCARICHI/Pianoro/01%20LAVORO/02%20PEF/X_GG_eO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Gazza\Desktop\X_PEF%2520simulaz%2520progetto%2520LEM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_TAB"/>
      <sheetName val="db"/>
      <sheetName val="pivot_Report"/>
      <sheetName val="pivot"/>
      <sheetName val="PEF_UNIONEE"/>
      <sheetName val="PEF_tot"/>
      <sheetName val="PEF_BAGNOLO"/>
      <sheetName val="PEF_CAMPEGINE"/>
      <sheetName val="PEF_CASALGRANDE"/>
      <sheetName val="PEF_CAVRIAGO"/>
      <sheetName val="PEF_COLLECCHIO"/>
      <sheetName val="PEF_SALSOMAGG"/>
      <sheetName val="PEF_ST ILARIO"/>
      <sheetName val="PEF_SCANDIANO"/>
      <sheetName val="PEF_LUZZARA"/>
      <sheetName val="PEF_PARMA"/>
      <sheetName val="PEF_REGGIO"/>
      <sheetName val="PEF_BORGOTARO"/>
      <sheetName val="PEF_BORETTO"/>
      <sheetName val="PEF_BIBBIANO"/>
      <sheetName val="PEF_BERCETO"/>
      <sheetName val="PEF_CASTELN SOTTO"/>
      <sheetName val="PEF_FELINO"/>
      <sheetName val="PEF_FIDENZA"/>
      <sheetName val="PEF_NOCETO"/>
      <sheetName val="PEF_POVIGLIO"/>
      <sheetName val="PEF_RIO"/>
      <sheetName val="PEF_RUBIERA"/>
      <sheetName val="canone_sostenibile"/>
      <sheetName val="old"/>
      <sheetName val="PEF_Unione"/>
      <sheetName val="Riepilogo scenari-100ESCo-0ACER"/>
    </sheetNames>
    <sheetDataSet>
      <sheetData sheetId="0">
        <row r="2">
          <cell r="A2">
            <v>0</v>
          </cell>
          <cell r="B2">
            <v>1930</v>
          </cell>
          <cell r="C2" t="str">
            <v>prima del 1930</v>
          </cell>
          <cell r="G2" t="str">
            <v>BAGNOLO</v>
          </cell>
          <cell r="H2" t="str">
            <v>BA</v>
          </cell>
          <cell r="I2" t="str">
            <v>Unione dei Comuni Terra di Mezzo</v>
          </cell>
          <cell r="J2" t="str">
            <v>RE</v>
          </cell>
        </row>
        <row r="3">
          <cell r="A3">
            <v>1930</v>
          </cell>
          <cell r="B3">
            <v>1960</v>
          </cell>
          <cell r="C3" t="str">
            <v>1930-1960</v>
          </cell>
          <cell r="G3" t="str">
            <v>BAISO</v>
          </cell>
          <cell r="H3" t="str">
            <v>BI</v>
          </cell>
          <cell r="I3" t="str">
            <v>Reggio E</v>
          </cell>
          <cell r="J3" t="str">
            <v>RE</v>
          </cell>
        </row>
        <row r="4">
          <cell r="A4">
            <v>1960</v>
          </cell>
          <cell r="B4">
            <v>1990</v>
          </cell>
          <cell r="C4" t="str">
            <v>1960-1990</v>
          </cell>
          <cell r="G4" t="str">
            <v>BERCETO</v>
          </cell>
          <cell r="H4" t="str">
            <v>BE</v>
          </cell>
          <cell r="I4" t="str">
            <v>Berceto</v>
          </cell>
          <cell r="J4" t="str">
            <v>PR</v>
          </cell>
        </row>
        <row r="5">
          <cell r="A5">
            <v>1990</v>
          </cell>
          <cell r="B5">
            <v>2016</v>
          </cell>
          <cell r="C5" t="str">
            <v>dopo il 1991</v>
          </cell>
          <cell r="G5" t="str">
            <v>BIBBIANO</v>
          </cell>
          <cell r="H5" t="str">
            <v>BB</v>
          </cell>
          <cell r="I5" t="str">
            <v>Unione dei Comuni Val d'Enza</v>
          </cell>
          <cell r="J5" t="str">
            <v>RE</v>
          </cell>
        </row>
        <row r="6">
          <cell r="G6" t="str">
            <v>BORETTO</v>
          </cell>
          <cell r="H6" t="str">
            <v>BO</v>
          </cell>
          <cell r="I6" t="str">
            <v>Unione dei Comuni Bassa Reggiana</v>
          </cell>
          <cell r="J6" t="str">
            <v>RE</v>
          </cell>
        </row>
        <row r="7">
          <cell r="G7" t="str">
            <v>BORGOTARO</v>
          </cell>
          <cell r="H7" t="str">
            <v>BT</v>
          </cell>
          <cell r="I7" t="str">
            <v>Unione dei Comuni Valli Taro e Ceno</v>
          </cell>
          <cell r="J7" t="str">
            <v>PR</v>
          </cell>
        </row>
        <row r="8">
          <cell r="G8" t="str">
            <v>BRESCELLO</v>
          </cell>
          <cell r="H8" t="str">
            <v>BR</v>
          </cell>
          <cell r="I8" t="str">
            <v>Unione dei Comuni Bassa Reggiana</v>
          </cell>
          <cell r="J8" t="str">
            <v>RE</v>
          </cell>
        </row>
        <row r="9">
          <cell r="G9" t="str">
            <v xml:space="preserve">BUSSETO </v>
          </cell>
          <cell r="H9" t="str">
            <v>BU</v>
          </cell>
          <cell r="I9" t="str">
            <v>Unione Terre Verdiane</v>
          </cell>
          <cell r="J9" t="str">
            <v>PR</v>
          </cell>
        </row>
        <row r="10">
          <cell r="G10" t="str">
            <v>CADELBOSCO DI SOPRA</v>
          </cell>
          <cell r="H10" t="str">
            <v>CB</v>
          </cell>
          <cell r="I10" t="str">
            <v>Unione dei Comuni Terra di Mezzo</v>
          </cell>
          <cell r="J10" t="str">
            <v>RE</v>
          </cell>
        </row>
        <row r="11">
          <cell r="G11" t="str">
            <v>CAMPAGNOLA EMILIA</v>
          </cell>
          <cell r="H11" t="str">
            <v>CE</v>
          </cell>
          <cell r="I11" t="str">
            <v>Unione dei Comuni Pianura Reggiana</v>
          </cell>
          <cell r="J11" t="str">
            <v>RE</v>
          </cell>
        </row>
        <row r="12">
          <cell r="G12" t="str">
            <v>CAMPEGINE</v>
          </cell>
          <cell r="H12" t="str">
            <v>CA</v>
          </cell>
          <cell r="I12" t="str">
            <v>Unione dei Comuni Val d'Enza</v>
          </cell>
          <cell r="J12" t="str">
            <v>RE</v>
          </cell>
        </row>
        <row r="13">
          <cell r="G13" t="str">
            <v>CANOSSA</v>
          </cell>
          <cell r="H13" t="str">
            <v>CN</v>
          </cell>
          <cell r="I13" t="str">
            <v>Reggio E</v>
          </cell>
          <cell r="J13" t="str">
            <v>RE</v>
          </cell>
        </row>
        <row r="14">
          <cell r="G14" t="str">
            <v>CASALGRANDE</v>
          </cell>
          <cell r="H14" t="str">
            <v>CL</v>
          </cell>
          <cell r="I14" t="str">
            <v>Unione dei Comuni Tresinaro Secchia</v>
          </cell>
          <cell r="J14" t="str">
            <v>RE</v>
          </cell>
        </row>
        <row r="15">
          <cell r="G15" t="str">
            <v>CASTELLARANO</v>
          </cell>
          <cell r="H15" t="str">
            <v>CT</v>
          </cell>
          <cell r="I15" t="str">
            <v>Unione dei Comuni Tresinaro Secchia</v>
          </cell>
          <cell r="J15" t="str">
            <v>RE</v>
          </cell>
        </row>
        <row r="16">
          <cell r="G16" t="str">
            <v>CASTELNOVO DI SOTTO</v>
          </cell>
          <cell r="H16" t="str">
            <v>CS</v>
          </cell>
          <cell r="I16" t="str">
            <v>Unione dei Comuni Terra di Mezzo</v>
          </cell>
          <cell r="J16" t="str">
            <v>RE</v>
          </cell>
        </row>
        <row r="17">
          <cell r="G17" t="str">
            <v>CASTELNOVO NE' MONTI</v>
          </cell>
          <cell r="H17" t="str">
            <v>CM</v>
          </cell>
          <cell r="I17" t="str">
            <v>Unione Montana</v>
          </cell>
          <cell r="J17" t="str">
            <v>RE</v>
          </cell>
        </row>
        <row r="18">
          <cell r="G18" t="str">
            <v>CAVRIAGO</v>
          </cell>
          <cell r="H18" t="str">
            <v>CV</v>
          </cell>
          <cell r="I18" t="str">
            <v>Reggio E</v>
          </cell>
          <cell r="J18" t="str">
            <v>RE</v>
          </cell>
        </row>
        <row r="19">
          <cell r="G19" t="str">
            <v>COLLECCHIO</v>
          </cell>
          <cell r="H19" t="str">
            <v>CC</v>
          </cell>
          <cell r="I19" t="str">
            <v>Reggio E</v>
          </cell>
          <cell r="J19" t="str">
            <v>RE</v>
          </cell>
        </row>
        <row r="20">
          <cell r="G20" t="str">
            <v>CORREGGIO</v>
          </cell>
          <cell r="H20" t="str">
            <v>CR</v>
          </cell>
          <cell r="I20" t="str">
            <v>Unione dei Comuni Pianura Reggiana</v>
          </cell>
          <cell r="J20" t="str">
            <v>RE</v>
          </cell>
        </row>
        <row r="21">
          <cell r="G21" t="str">
            <v>FABBRICO</v>
          </cell>
          <cell r="H21" t="str">
            <v>FA</v>
          </cell>
          <cell r="I21" t="str">
            <v>Unione dei Comuni Pianura Reggiana</v>
          </cell>
          <cell r="J21" t="str">
            <v>RE</v>
          </cell>
        </row>
        <row r="22">
          <cell r="G22" t="str">
            <v>FELINO</v>
          </cell>
          <cell r="H22" t="str">
            <v>FE</v>
          </cell>
          <cell r="I22" t="str">
            <v>Unione Pedemontana Parmense</v>
          </cell>
          <cell r="J22" t="str">
            <v>PR</v>
          </cell>
        </row>
        <row r="23">
          <cell r="G23" t="str">
            <v xml:space="preserve">FIDENZA </v>
          </cell>
          <cell r="H23" t="str">
            <v>FI</v>
          </cell>
          <cell r="I23" t="str">
            <v>Unione Pedemontana Parmense</v>
          </cell>
          <cell r="J23" t="str">
            <v>PR</v>
          </cell>
        </row>
        <row r="24">
          <cell r="G24" t="str">
            <v>FORNOVO TARO</v>
          </cell>
          <cell r="H24" t="str">
            <v>FO</v>
          </cell>
          <cell r="I24" t="str">
            <v>Reggio E</v>
          </cell>
          <cell r="J24" t="str">
            <v>RE</v>
          </cell>
        </row>
        <row r="25">
          <cell r="G25" t="str">
            <v>GATTATICO</v>
          </cell>
          <cell r="H25" t="str">
            <v>GA</v>
          </cell>
          <cell r="I25" t="str">
            <v>Reggio E</v>
          </cell>
          <cell r="J25" t="str">
            <v>RE</v>
          </cell>
        </row>
        <row r="26">
          <cell r="G26" t="str">
            <v>GUALTIERI</v>
          </cell>
          <cell r="H26" t="str">
            <v>GU</v>
          </cell>
          <cell r="I26" t="str">
            <v>Unione dei Comuni Bassa Reggiana</v>
          </cell>
          <cell r="J26" t="str">
            <v>RE</v>
          </cell>
        </row>
        <row r="27">
          <cell r="G27" t="str">
            <v>GUASTALLA</v>
          </cell>
          <cell r="H27" t="str">
            <v>GS</v>
          </cell>
          <cell r="I27" t="str">
            <v>Unione dei Comuni Bassa Reggiana</v>
          </cell>
          <cell r="J27" t="str">
            <v>RE</v>
          </cell>
        </row>
        <row r="28">
          <cell r="G28" t="str">
            <v>LUZZARA</v>
          </cell>
          <cell r="H28" t="str">
            <v>LU</v>
          </cell>
          <cell r="I28" t="str">
            <v>Unione dei Comuni Bassa Reggiana</v>
          </cell>
          <cell r="J28" t="str">
            <v>RE</v>
          </cell>
        </row>
        <row r="29">
          <cell r="G29" t="str">
            <v>MONTECCHIO EMILIA</v>
          </cell>
          <cell r="H29" t="str">
            <v>MO</v>
          </cell>
          <cell r="I29" t="str">
            <v>Unione dei Comuni Val d'Enza</v>
          </cell>
          <cell r="J29" t="str">
            <v>RE</v>
          </cell>
        </row>
        <row r="30">
          <cell r="G30" t="str">
            <v>NOCETO</v>
          </cell>
          <cell r="H30" t="str">
            <v>NT</v>
          </cell>
          <cell r="I30" t="str">
            <v>Noceto</v>
          </cell>
          <cell r="J30" t="str">
            <v>PR</v>
          </cell>
        </row>
        <row r="31">
          <cell r="G31" t="str">
            <v>NOVELLARA</v>
          </cell>
          <cell r="H31" t="str">
            <v>NO</v>
          </cell>
          <cell r="I31" t="str">
            <v>Unione dei Comuni Bassa Reggiana</v>
          </cell>
          <cell r="J31" t="str">
            <v>RE</v>
          </cell>
        </row>
        <row r="32">
          <cell r="G32" t="str">
            <v xml:space="preserve">PARMA </v>
          </cell>
          <cell r="H32" t="str">
            <v>PR</v>
          </cell>
          <cell r="I32" t="str">
            <v>Parma</v>
          </cell>
          <cell r="J32" t="str">
            <v>PR</v>
          </cell>
        </row>
        <row r="33">
          <cell r="G33" t="str">
            <v>POVIGLIO</v>
          </cell>
          <cell r="H33" t="str">
            <v>PO</v>
          </cell>
          <cell r="I33" t="str">
            <v>Reggio E</v>
          </cell>
          <cell r="J33" t="str">
            <v>RE</v>
          </cell>
        </row>
        <row r="34">
          <cell r="G34" t="str">
            <v>QUATTRO CASTELLA</v>
          </cell>
          <cell r="H34" t="str">
            <v>QC</v>
          </cell>
          <cell r="I34" t="str">
            <v>Unione dei Comuni Colline Matildiche</v>
          </cell>
          <cell r="J34" t="str">
            <v>RE</v>
          </cell>
        </row>
        <row r="35">
          <cell r="G35" t="str">
            <v>REGGIO EMILIA</v>
          </cell>
          <cell r="H35" t="str">
            <v>RE</v>
          </cell>
          <cell r="I35" t="str">
            <v>Reggio E</v>
          </cell>
          <cell r="J35" t="str">
            <v>RE</v>
          </cell>
        </row>
        <row r="36">
          <cell r="G36" t="str">
            <v>REGGIOLO</v>
          </cell>
          <cell r="H36" t="str">
            <v>RG</v>
          </cell>
          <cell r="I36" t="str">
            <v>Unione dei Comuni Bassa Reggiana</v>
          </cell>
          <cell r="J36" t="str">
            <v>RE</v>
          </cell>
        </row>
        <row r="37">
          <cell r="G37" t="str">
            <v>RIO SALICETO</v>
          </cell>
          <cell r="H37" t="str">
            <v>RI</v>
          </cell>
          <cell r="I37" t="str">
            <v>Unione dei Comuni Pianura Reggiana</v>
          </cell>
          <cell r="J37" t="str">
            <v>RE</v>
          </cell>
        </row>
        <row r="38">
          <cell r="G38" t="str">
            <v>ROLO</v>
          </cell>
          <cell r="H38" t="str">
            <v>RO</v>
          </cell>
          <cell r="I38" t="str">
            <v>Unione dei Comuni Pianura Reggiana</v>
          </cell>
          <cell r="J38" t="str">
            <v>RE</v>
          </cell>
        </row>
        <row r="39">
          <cell r="G39" t="str">
            <v>RUBIERA</v>
          </cell>
          <cell r="H39" t="str">
            <v>RU</v>
          </cell>
          <cell r="I39" t="str">
            <v>Unione dei Comuni Tresinaro Secchia</v>
          </cell>
          <cell r="J39" t="str">
            <v>RE</v>
          </cell>
        </row>
        <row r="40">
          <cell r="G40" t="str">
            <v>SALSOMAGGIORE</v>
          </cell>
          <cell r="H40" t="str">
            <v>SA</v>
          </cell>
          <cell r="I40" t="str">
            <v>Reggio E</v>
          </cell>
          <cell r="J40" t="str">
            <v>RE</v>
          </cell>
        </row>
        <row r="41">
          <cell r="G41" t="str">
            <v>SAN MARTINO IN RIO</v>
          </cell>
          <cell r="H41" t="str">
            <v>SM</v>
          </cell>
          <cell r="I41" t="str">
            <v>Unione dei Comuni Pianura Reggiana</v>
          </cell>
          <cell r="J41" t="str">
            <v>RE</v>
          </cell>
        </row>
        <row r="42">
          <cell r="G42" t="str">
            <v>SAN POLO D'ENZA</v>
          </cell>
          <cell r="H42" t="str">
            <v>SP</v>
          </cell>
          <cell r="I42" t="str">
            <v>Reggio E</v>
          </cell>
          <cell r="J42" t="str">
            <v>RE</v>
          </cell>
        </row>
        <row r="43">
          <cell r="G43" t="str">
            <v>SANT'ILARIO D'ENZA</v>
          </cell>
          <cell r="H43" t="str">
            <v>SI</v>
          </cell>
          <cell r="I43" t="str">
            <v>Unione dei Comuni Val d'Enza</v>
          </cell>
          <cell r="J43" t="str">
            <v>RE</v>
          </cell>
        </row>
        <row r="44">
          <cell r="G44" t="str">
            <v>SCANDIANO</v>
          </cell>
          <cell r="H44" t="str">
            <v>SC</v>
          </cell>
          <cell r="I44" t="str">
            <v>Unione dei Comuni Tresinaro Secchia</v>
          </cell>
          <cell r="J44" t="str">
            <v>RE</v>
          </cell>
        </row>
        <row r="45">
          <cell r="G45" t="str">
            <v>VENTASSO</v>
          </cell>
          <cell r="H45" t="str">
            <v>VE</v>
          </cell>
          <cell r="I45" t="str">
            <v>Unione Montana</v>
          </cell>
          <cell r="J45" t="str">
            <v>RE</v>
          </cell>
        </row>
        <row r="46">
          <cell r="G46" t="str">
            <v>VEZZANO</v>
          </cell>
          <cell r="H46" t="str">
            <v>VZ</v>
          </cell>
          <cell r="I46" t="str">
            <v>Unione dei Comuni Colline Matildiche</v>
          </cell>
          <cell r="J46" t="str">
            <v>RE</v>
          </cell>
        </row>
        <row r="49">
          <cell r="H49">
            <v>0.62395800000000001</v>
          </cell>
        </row>
        <row r="50">
          <cell r="H50">
            <v>0.81967213114754101</v>
          </cell>
        </row>
        <row r="51">
          <cell r="H51">
            <v>454.9</v>
          </cell>
        </row>
        <row r="52">
          <cell r="H52">
            <v>0.05</v>
          </cell>
        </row>
        <row r="53">
          <cell r="H53">
            <v>9</v>
          </cell>
        </row>
      </sheetData>
      <sheetData sheetId="1"/>
      <sheetData sheetId="2"/>
      <sheetData sheetId="3">
        <row r="5">
          <cell r="A5" t="str">
            <v>BAGNOLO</v>
          </cell>
          <cell r="B5">
            <v>12</v>
          </cell>
          <cell r="C5">
            <v>12</v>
          </cell>
          <cell r="D5">
            <v>678.61</v>
          </cell>
          <cell r="E5">
            <v>19028.064000000002</v>
          </cell>
          <cell r="F5">
            <v>13189.44</v>
          </cell>
          <cell r="G5">
            <v>0</v>
          </cell>
          <cell r="H5">
            <v>54000</v>
          </cell>
          <cell r="I5">
            <v>23991</v>
          </cell>
          <cell r="J5"/>
          <cell r="K5"/>
          <cell r="L5"/>
          <cell r="M5">
            <v>3000</v>
          </cell>
          <cell r="N5">
            <v>0</v>
          </cell>
          <cell r="O5">
            <v>2160</v>
          </cell>
          <cell r="P5">
            <v>8824</v>
          </cell>
        </row>
        <row r="6">
          <cell r="A6" t="str">
            <v>BERCETO</v>
          </cell>
          <cell r="B6">
            <v>6</v>
          </cell>
          <cell r="C6">
            <v>6</v>
          </cell>
          <cell r="D6">
            <v>662.52</v>
          </cell>
          <cell r="E6">
            <v>18006.912</v>
          </cell>
          <cell r="F6">
            <v>7687.68</v>
          </cell>
          <cell r="G6">
            <v>21366.619999999995</v>
          </cell>
          <cell r="H6">
            <v>106833.1</v>
          </cell>
          <cell r="I6"/>
          <cell r="J6"/>
          <cell r="K6"/>
          <cell r="L6"/>
          <cell r="M6">
            <v>51858.39</v>
          </cell>
          <cell r="N6">
            <v>3469.9399999999951</v>
          </cell>
          <cell r="O6">
            <v>34699.370000000003</v>
          </cell>
          <cell r="P6">
            <v>19046.22</v>
          </cell>
        </row>
        <row r="7">
          <cell r="A7" t="str">
            <v>BIBBIANO</v>
          </cell>
          <cell r="B7">
            <v>72</v>
          </cell>
          <cell r="C7">
            <v>68</v>
          </cell>
          <cell r="D7">
            <v>3797.74</v>
          </cell>
          <cell r="E7">
            <v>99065.472000000009</v>
          </cell>
          <cell r="F7">
            <v>53002.752</v>
          </cell>
          <cell r="G7">
            <v>310141.42999999993</v>
          </cell>
          <cell r="H7">
            <v>918439.77</v>
          </cell>
          <cell r="I7">
            <v>34986</v>
          </cell>
          <cell r="J7"/>
          <cell r="K7"/>
          <cell r="L7"/>
          <cell r="M7">
            <v>406914.31</v>
          </cell>
          <cell r="N7">
            <v>12405.65</v>
          </cell>
          <cell r="O7">
            <v>36737.590000000004</v>
          </cell>
          <cell r="P7">
            <v>202283.41999999998</v>
          </cell>
        </row>
        <row r="8">
          <cell r="A8" t="str">
            <v>BORETTO</v>
          </cell>
          <cell r="B8">
            <v>36</v>
          </cell>
          <cell r="C8">
            <v>30</v>
          </cell>
          <cell r="D8">
            <v>2587.0699999999997</v>
          </cell>
          <cell r="E8">
            <v>67223.90400000001</v>
          </cell>
          <cell r="F8">
            <v>40239.936000000002</v>
          </cell>
          <cell r="G8">
            <v>168796.25100000002</v>
          </cell>
          <cell r="H8">
            <v>604786.23900000006</v>
          </cell>
          <cell r="I8">
            <v>27489</v>
          </cell>
          <cell r="J8"/>
          <cell r="K8">
            <v>36000</v>
          </cell>
          <cell r="L8"/>
          <cell r="M8">
            <v>301500</v>
          </cell>
          <cell r="N8">
            <v>18755.139000000003</v>
          </cell>
          <cell r="O8">
            <v>67198.47099999999</v>
          </cell>
          <cell r="P8">
            <v>217594.63</v>
          </cell>
        </row>
        <row r="9">
          <cell r="A9" t="str">
            <v>BORGOTARO</v>
          </cell>
          <cell r="B9">
            <v>7</v>
          </cell>
          <cell r="C9">
            <v>7</v>
          </cell>
          <cell r="D9">
            <v>470.29</v>
          </cell>
          <cell r="E9">
            <v>7126.9440000000004</v>
          </cell>
          <cell r="F9">
            <v>2557.6320000000001</v>
          </cell>
          <cell r="G9">
            <v>17074.309999999998</v>
          </cell>
          <cell r="H9">
            <v>85371.55</v>
          </cell>
          <cell r="I9"/>
          <cell r="J9"/>
          <cell r="K9">
            <v>97013.13</v>
          </cell>
          <cell r="L9"/>
          <cell r="M9">
            <v>42955.58</v>
          </cell>
          <cell r="N9">
            <v>3255.3199999999997</v>
          </cell>
          <cell r="O9">
            <v>32553.22</v>
          </cell>
          <cell r="P9">
            <v>15349.06</v>
          </cell>
        </row>
        <row r="10">
          <cell r="A10" t="str">
            <v>CAMPAGNOLA EMILIA</v>
          </cell>
          <cell r="B10">
            <v>5</v>
          </cell>
          <cell r="C10">
            <v>5</v>
          </cell>
          <cell r="D10">
            <v>272.87</v>
          </cell>
          <cell r="E10">
            <v>9337.152</v>
          </cell>
          <cell r="F10">
            <v>7370.88</v>
          </cell>
          <cell r="G10"/>
          <cell r="H10"/>
          <cell r="I10">
            <v>6497</v>
          </cell>
          <cell r="J10"/>
          <cell r="K10"/>
          <cell r="L10"/>
          <cell r="M10"/>
          <cell r="N10"/>
          <cell r="O10"/>
          <cell r="P10"/>
        </row>
        <row r="11">
          <cell r="A11" t="str">
            <v>CAMPEGINE</v>
          </cell>
          <cell r="B11">
            <v>17</v>
          </cell>
          <cell r="C11">
            <v>9</v>
          </cell>
          <cell r="D11">
            <v>945.48</v>
          </cell>
          <cell r="E11">
            <v>27539.423999999999</v>
          </cell>
          <cell r="F11">
            <v>21672.288</v>
          </cell>
          <cell r="G11">
            <v>40803.470000000008</v>
          </cell>
          <cell r="H11">
            <v>101422.76</v>
          </cell>
          <cell r="I11">
            <v>18727.96</v>
          </cell>
          <cell r="J11"/>
          <cell r="K11"/>
          <cell r="L11"/>
          <cell r="M11">
            <v>10211.85</v>
          </cell>
          <cell r="N11">
            <v>1632.1399999999999</v>
          </cell>
          <cell r="O11">
            <v>4056.91</v>
          </cell>
          <cell r="P11">
            <v>23187.29</v>
          </cell>
        </row>
        <row r="12">
          <cell r="A12" t="str">
            <v>CASALGRANDE</v>
          </cell>
          <cell r="B12">
            <v>9</v>
          </cell>
          <cell r="C12">
            <v>5</v>
          </cell>
          <cell r="D12">
            <v>829.5</v>
          </cell>
          <cell r="E12">
            <v>24203.636462354189</v>
          </cell>
          <cell r="F12">
            <v>6537.6959999999999</v>
          </cell>
          <cell r="G12">
            <v>0</v>
          </cell>
          <cell r="H12">
            <v>241411.10399999999</v>
          </cell>
          <cell r="I12">
            <v>43483</v>
          </cell>
          <cell r="J12"/>
          <cell r="K12"/>
          <cell r="L12"/>
          <cell r="M12">
            <v>86000</v>
          </cell>
          <cell r="N12">
            <v>0</v>
          </cell>
          <cell r="O12">
            <v>26823.456000000002</v>
          </cell>
          <cell r="P12">
            <v>89661</v>
          </cell>
        </row>
        <row r="13">
          <cell r="A13" t="str">
            <v>CASTELLARANO</v>
          </cell>
          <cell r="B13">
            <v>24</v>
          </cell>
          <cell r="C13">
            <v>12</v>
          </cell>
          <cell r="D13">
            <v>1637.97</v>
          </cell>
          <cell r="E13">
            <v>58041.984000000004</v>
          </cell>
          <cell r="F13">
            <v>54404.064000000006</v>
          </cell>
          <cell r="G13"/>
          <cell r="H13"/>
          <cell r="I13">
            <v>7997</v>
          </cell>
          <cell r="J13"/>
          <cell r="K13"/>
          <cell r="L13"/>
          <cell r="M13"/>
          <cell r="N13"/>
          <cell r="O13"/>
          <cell r="P13"/>
        </row>
        <row r="14">
          <cell r="A14" t="str">
            <v>CASTELNOVO DI SOTTO</v>
          </cell>
          <cell r="B14">
            <v>12</v>
          </cell>
          <cell r="C14">
            <v>10</v>
          </cell>
          <cell r="D14">
            <v>730.78</v>
          </cell>
          <cell r="E14">
            <v>24046.176000000003</v>
          </cell>
          <cell r="F14">
            <v>20427.264000000003</v>
          </cell>
          <cell r="G14">
            <v>421649.91999999998</v>
          </cell>
          <cell r="H14">
            <v>120852.37</v>
          </cell>
          <cell r="I14">
            <v>531993</v>
          </cell>
          <cell r="J14"/>
          <cell r="K14"/>
          <cell r="L14"/>
          <cell r="M14">
            <v>46500</v>
          </cell>
          <cell r="N14">
            <v>12994</v>
          </cell>
          <cell r="O14">
            <v>6894.5599999999995</v>
          </cell>
          <cell r="P14">
            <v>107653.82</v>
          </cell>
        </row>
        <row r="15">
          <cell r="A15" t="str">
            <v>CAVRIAGO</v>
          </cell>
          <cell r="B15">
            <v>24</v>
          </cell>
          <cell r="C15">
            <v>24</v>
          </cell>
          <cell r="D15">
            <v>1267.44</v>
          </cell>
          <cell r="E15">
            <v>28992.480000000003</v>
          </cell>
          <cell r="F15">
            <v>18313.152000000002</v>
          </cell>
          <cell r="G15">
            <v>0</v>
          </cell>
          <cell r="H15">
            <v>79200</v>
          </cell>
          <cell r="I15"/>
          <cell r="J15"/>
          <cell r="K15"/>
          <cell r="L15"/>
          <cell r="M15">
            <v>19800</v>
          </cell>
          <cell r="N15">
            <v>0</v>
          </cell>
          <cell r="O15">
            <v>8800</v>
          </cell>
          <cell r="P15">
            <v>31664</v>
          </cell>
        </row>
        <row r="16">
          <cell r="A16" t="str">
            <v>COLLECCHIO</v>
          </cell>
          <cell r="B16">
            <v>12</v>
          </cell>
          <cell r="C16">
            <v>12</v>
          </cell>
          <cell r="D16">
            <v>453.6</v>
          </cell>
          <cell r="E16">
            <v>13104.960000000001</v>
          </cell>
          <cell r="F16">
            <v>5740.4160000000002</v>
          </cell>
          <cell r="G16">
            <v>15631.220000000001</v>
          </cell>
          <cell r="H16">
            <v>78156.100000000006</v>
          </cell>
          <cell r="I16"/>
          <cell r="J16"/>
          <cell r="K16"/>
          <cell r="L16"/>
          <cell r="M16">
            <v>39988.74</v>
          </cell>
          <cell r="N16">
            <v>3183.1699999999983</v>
          </cell>
          <cell r="O16">
            <v>31831.67</v>
          </cell>
          <cell r="P16">
            <v>14188.76</v>
          </cell>
        </row>
        <row r="17">
          <cell r="A17" t="str">
            <v>FELINO</v>
          </cell>
          <cell r="B17">
            <v>11</v>
          </cell>
          <cell r="C17">
            <v>11</v>
          </cell>
          <cell r="D17">
            <v>687.01</v>
          </cell>
          <cell r="E17">
            <v>16693.248</v>
          </cell>
          <cell r="F17">
            <v>5692.8960000000006</v>
          </cell>
          <cell r="G17">
            <v>23370.490000000005</v>
          </cell>
          <cell r="H17">
            <v>116852.45</v>
          </cell>
          <cell r="I17"/>
          <cell r="J17"/>
          <cell r="K17"/>
          <cell r="L17"/>
          <cell r="M17">
            <v>55978.87</v>
          </cell>
          <cell r="N17">
            <v>3570.1300000000047</v>
          </cell>
          <cell r="O17">
            <v>35701.31</v>
          </cell>
          <cell r="P17">
            <v>20659.68</v>
          </cell>
        </row>
        <row r="18">
          <cell r="A18" t="str">
            <v xml:space="preserve">FIDENZA </v>
          </cell>
          <cell r="B18">
            <v>25</v>
          </cell>
          <cell r="C18">
            <v>25</v>
          </cell>
          <cell r="D18">
            <v>1415.31</v>
          </cell>
          <cell r="E18">
            <v>35136.288</v>
          </cell>
          <cell r="F18">
            <v>22964.832000000002</v>
          </cell>
          <cell r="G18">
            <v>255196.00000000003</v>
          </cell>
          <cell r="H18">
            <v>250261.55</v>
          </cell>
          <cell r="I18"/>
          <cell r="J18"/>
          <cell r="K18">
            <v>117366.25</v>
          </cell>
          <cell r="L18">
            <v>57750</v>
          </cell>
          <cell r="M18">
            <v>160622.95000000001</v>
          </cell>
          <cell r="N18">
            <v>17847.599999999999</v>
          </cell>
          <cell r="O18">
            <v>45994.07</v>
          </cell>
          <cell r="P18">
            <v>62766.07</v>
          </cell>
        </row>
        <row r="19">
          <cell r="A19" t="str">
            <v>LUZZARA</v>
          </cell>
          <cell r="B19">
            <v>8</v>
          </cell>
          <cell r="C19">
            <v>8</v>
          </cell>
          <cell r="D19">
            <v>557.67999999999995</v>
          </cell>
          <cell r="E19">
            <v>19791.552</v>
          </cell>
          <cell r="F19">
            <v>10247.424000000001</v>
          </cell>
          <cell r="G19">
            <v>108000</v>
          </cell>
          <cell r="H19">
            <v>103936.63499999999</v>
          </cell>
          <cell r="I19"/>
          <cell r="J19"/>
          <cell r="K19"/>
          <cell r="L19"/>
          <cell r="M19">
            <v>65000</v>
          </cell>
          <cell r="N19">
            <v>12000</v>
          </cell>
          <cell r="O19">
            <v>11548.515000000001</v>
          </cell>
          <cell r="P19">
            <v>66157.740000000005</v>
          </cell>
        </row>
        <row r="20">
          <cell r="A20" t="str">
            <v>NOCETO</v>
          </cell>
          <cell r="B20">
            <v>2</v>
          </cell>
          <cell r="C20">
            <v>2</v>
          </cell>
          <cell r="D20">
            <v>108.26</v>
          </cell>
          <cell r="E20">
            <v>4458.4319999999998</v>
          </cell>
          <cell r="F20">
            <v>2453.0880000000002</v>
          </cell>
          <cell r="G20">
            <v>5848.6999999999971</v>
          </cell>
          <cell r="H20">
            <v>29243.5</v>
          </cell>
          <cell r="I20"/>
          <cell r="J20"/>
          <cell r="K20"/>
          <cell r="L20"/>
          <cell r="M20">
            <v>19745.650000000001</v>
          </cell>
          <cell r="N20">
            <v>2694.0400000000009</v>
          </cell>
          <cell r="O20">
            <v>26940.41</v>
          </cell>
          <cell r="P20">
            <v>7166.8</v>
          </cell>
        </row>
        <row r="21">
          <cell r="A21" t="str">
            <v xml:space="preserve">PARMA </v>
          </cell>
          <cell r="B21">
            <v>102</v>
          </cell>
          <cell r="C21">
            <v>102</v>
          </cell>
          <cell r="D21">
            <v>6757.01</v>
          </cell>
          <cell r="E21">
            <v>137099.424</v>
          </cell>
          <cell r="F21">
            <v>52959.455999999991</v>
          </cell>
          <cell r="G21">
            <v>301508.03999999992</v>
          </cell>
          <cell r="H21">
            <v>1080842.95</v>
          </cell>
          <cell r="I21"/>
          <cell r="J21"/>
          <cell r="K21"/>
          <cell r="L21"/>
          <cell r="M21">
            <v>501129.55</v>
          </cell>
          <cell r="N21">
            <v>26981.890000000007</v>
          </cell>
          <cell r="O21">
            <v>200028.13999999996</v>
          </cell>
          <cell r="P21">
            <v>193265.47</v>
          </cell>
        </row>
        <row r="22">
          <cell r="A22" t="str">
            <v>POVIGLIO</v>
          </cell>
          <cell r="B22">
            <v>6</v>
          </cell>
          <cell r="C22">
            <v>6</v>
          </cell>
          <cell r="D22">
            <v>365.63</v>
          </cell>
          <cell r="E22">
            <v>9854.5920000000006</v>
          </cell>
          <cell r="F22">
            <v>2760.384</v>
          </cell>
          <cell r="G22">
            <v>12149.999999999987</v>
          </cell>
          <cell r="H22">
            <v>79832.808000000005</v>
          </cell>
          <cell r="I22"/>
          <cell r="J22"/>
          <cell r="K22"/>
          <cell r="L22"/>
          <cell r="M22">
            <v>27000</v>
          </cell>
          <cell r="N22">
            <v>1349.9999999999986</v>
          </cell>
          <cell r="O22">
            <v>8870.3119999999999</v>
          </cell>
          <cell r="P22">
            <v>26984.82</v>
          </cell>
        </row>
        <row r="23">
          <cell r="A23" t="str">
            <v>REGGIO EMILIA</v>
          </cell>
          <cell r="B23">
            <v>38</v>
          </cell>
          <cell r="C23">
            <v>38</v>
          </cell>
          <cell r="D23">
            <v>2309.4399999999996</v>
          </cell>
          <cell r="E23">
            <v>60977.664000000004</v>
          </cell>
          <cell r="F23">
            <v>35341.152000000002</v>
          </cell>
          <cell r="G23">
            <v>348999.15</v>
          </cell>
          <cell r="H23">
            <v>400563.13</v>
          </cell>
          <cell r="I23"/>
          <cell r="J23"/>
          <cell r="K23"/>
          <cell r="L23"/>
          <cell r="M23">
            <v>246000</v>
          </cell>
          <cell r="N23">
            <v>43500</v>
          </cell>
          <cell r="O23">
            <v>56283.97</v>
          </cell>
          <cell r="P23">
            <v>199110.36</v>
          </cell>
        </row>
        <row r="24">
          <cell r="A24" t="str">
            <v>RIO SALICETO</v>
          </cell>
          <cell r="B24">
            <v>6</v>
          </cell>
          <cell r="C24">
            <v>6</v>
          </cell>
          <cell r="D24">
            <v>237.89</v>
          </cell>
          <cell r="E24">
            <v>6820.7040000000006</v>
          </cell>
          <cell r="F24">
            <v>4642.1760000000004</v>
          </cell>
          <cell r="G24">
            <v>19199.53</v>
          </cell>
          <cell r="H24">
            <v>78234.720000000001</v>
          </cell>
          <cell r="I24">
            <v>22491</v>
          </cell>
          <cell r="J24"/>
          <cell r="K24"/>
          <cell r="L24"/>
          <cell r="M24">
            <v>31850</v>
          </cell>
          <cell r="N24">
            <v>767.98</v>
          </cell>
          <cell r="O24">
            <v>3129.39</v>
          </cell>
          <cell r="P24">
            <v>18472.04</v>
          </cell>
        </row>
        <row r="25">
          <cell r="A25" t="str">
            <v>RUBIERA</v>
          </cell>
          <cell r="B25">
            <v>24</v>
          </cell>
          <cell r="C25">
            <v>24</v>
          </cell>
          <cell r="D25">
            <v>1230.0999999999999</v>
          </cell>
          <cell r="E25">
            <v>15788.256000000001</v>
          </cell>
          <cell r="F25">
            <v>10010.880000000001</v>
          </cell>
          <cell r="G25">
            <v>44999.999999999985</v>
          </cell>
          <cell r="H25">
            <v>95372.145000000004</v>
          </cell>
          <cell r="I25">
            <v>39984</v>
          </cell>
          <cell r="J25"/>
          <cell r="K25"/>
          <cell r="L25"/>
          <cell r="M25">
            <v>22000</v>
          </cell>
          <cell r="N25">
            <v>4999.9999999999991</v>
          </cell>
          <cell r="O25">
            <v>10596.905000000001</v>
          </cell>
          <cell r="P25">
            <v>47759.040000000001</v>
          </cell>
        </row>
        <row r="26">
          <cell r="A26" t="str">
            <v>SALSOMAGGIORE</v>
          </cell>
          <cell r="B26">
            <v>24</v>
          </cell>
          <cell r="C26">
            <v>24</v>
          </cell>
          <cell r="D26">
            <v>1375.41</v>
          </cell>
          <cell r="E26">
            <v>20917.343185577942</v>
          </cell>
          <cell r="F26">
            <v>15891.744000000001</v>
          </cell>
          <cell r="G26">
            <v>61889.24</v>
          </cell>
          <cell r="H26">
            <v>81775.100000000006</v>
          </cell>
          <cell r="I26"/>
          <cell r="J26"/>
          <cell r="K26"/>
          <cell r="L26"/>
          <cell r="M26">
            <v>44158.66</v>
          </cell>
          <cell r="N26">
            <v>5578.2099999999991</v>
          </cell>
          <cell r="O26">
            <v>29183.66</v>
          </cell>
          <cell r="P26">
            <v>20276.489999999998</v>
          </cell>
        </row>
        <row r="27">
          <cell r="A27" t="str">
            <v>SANT'ILARIO D'ENZA</v>
          </cell>
          <cell r="B27">
            <v>70</v>
          </cell>
          <cell r="C27">
            <v>70</v>
          </cell>
          <cell r="D27">
            <v>3514.08</v>
          </cell>
          <cell r="E27">
            <v>90312.288</v>
          </cell>
          <cell r="F27">
            <v>61632.384000000005</v>
          </cell>
          <cell r="G27">
            <v>175103.91</v>
          </cell>
          <cell r="H27">
            <v>438303.27</v>
          </cell>
          <cell r="I27">
            <v>48481</v>
          </cell>
          <cell r="J27"/>
          <cell r="K27"/>
          <cell r="L27"/>
          <cell r="M27">
            <v>157866.43</v>
          </cell>
          <cell r="N27">
            <v>7004.1500000000005</v>
          </cell>
          <cell r="O27">
            <v>17532.14</v>
          </cell>
          <cell r="P27">
            <v>100591.69</v>
          </cell>
        </row>
        <row r="28">
          <cell r="A28" t="str">
            <v>SCANDIANO</v>
          </cell>
          <cell r="B28">
            <v>9</v>
          </cell>
          <cell r="C28">
            <v>9</v>
          </cell>
          <cell r="D28">
            <v>829.5</v>
          </cell>
          <cell r="E28">
            <v>21516</v>
          </cell>
          <cell r="F28">
            <v>7735.2000000000007</v>
          </cell>
          <cell r="G28">
            <v>0</v>
          </cell>
          <cell r="H28">
            <v>201973.56300000002</v>
          </cell>
          <cell r="I28">
            <v>98000</v>
          </cell>
          <cell r="J28"/>
          <cell r="K28"/>
          <cell r="L28"/>
          <cell r="M28">
            <v>65000</v>
          </cell>
          <cell r="N28">
            <v>0</v>
          </cell>
          <cell r="O28">
            <v>22441.507000000001</v>
          </cell>
          <cell r="P28">
            <v>72297.23</v>
          </cell>
        </row>
        <row r="29">
          <cell r="A29" t="str">
            <v>Totale complessivo</v>
          </cell>
          <cell r="B29">
            <v>561</v>
          </cell>
          <cell r="C29">
            <v>525</v>
          </cell>
          <cell r="D29">
            <v>33721.189999999995</v>
          </cell>
          <cell r="E29">
            <v>835082.89964793203</v>
          </cell>
          <cell r="F29">
            <v>483474.81600000005</v>
          </cell>
          <cell r="G29">
            <v>2351728.281</v>
          </cell>
          <cell r="H29">
            <v>5347664.8139999984</v>
          </cell>
          <cell r="I29">
            <v>904119.96</v>
          </cell>
          <cell r="J29"/>
          <cell r="K29">
            <v>250379.38</v>
          </cell>
          <cell r="L29">
            <v>57750</v>
          </cell>
          <cell r="M29">
            <v>2405080.98</v>
          </cell>
          <cell r="N29">
            <v>181989.35900000003</v>
          </cell>
          <cell r="O29">
            <v>720005.576</v>
          </cell>
          <cell r="P29">
            <v>1564959.6300000001</v>
          </cell>
        </row>
        <row r="30">
          <cell r="A30"/>
          <cell r="B30"/>
          <cell r="C30"/>
          <cell r="D30"/>
          <cell r="E30"/>
          <cell r="F30"/>
          <cell r="G30"/>
          <cell r="H30"/>
          <cell r="I30"/>
          <cell r="J30"/>
          <cell r="K30"/>
          <cell r="L30"/>
          <cell r="M30"/>
          <cell r="N30"/>
          <cell r="O30"/>
          <cell r="P30"/>
        </row>
        <row r="42">
          <cell r="A42" t="str">
            <v>BAGNOLO</v>
          </cell>
          <cell r="B42"/>
          <cell r="C42"/>
          <cell r="D42"/>
          <cell r="E42"/>
          <cell r="F42"/>
          <cell r="G42"/>
          <cell r="H42">
            <v>1</v>
          </cell>
          <cell r="I42">
            <v>12</v>
          </cell>
          <cell r="J42">
            <v>12</v>
          </cell>
          <cell r="K42">
            <v>19028.064000000002</v>
          </cell>
          <cell r="L42">
            <v>13189.44</v>
          </cell>
          <cell r="M42">
            <v>678.61</v>
          </cell>
        </row>
        <row r="43">
          <cell r="A43" t="str">
            <v>BERCETO</v>
          </cell>
          <cell r="B43">
            <v>1</v>
          </cell>
          <cell r="C43">
            <v>6</v>
          </cell>
          <cell r="D43">
            <v>6</v>
          </cell>
          <cell r="E43">
            <v>18006.912</v>
          </cell>
          <cell r="F43">
            <v>7687.68</v>
          </cell>
          <cell r="G43">
            <v>662.52</v>
          </cell>
          <cell r="H43"/>
          <cell r="I43"/>
          <cell r="J43"/>
          <cell r="K43"/>
          <cell r="L43"/>
          <cell r="M43"/>
        </row>
        <row r="44">
          <cell r="A44" t="str">
            <v>BIBBIANO</v>
          </cell>
          <cell r="B44">
            <v>4</v>
          </cell>
          <cell r="C44">
            <v>72</v>
          </cell>
          <cell r="D44">
            <v>68</v>
          </cell>
          <cell r="E44">
            <v>99065.472000000009</v>
          </cell>
          <cell r="F44">
            <v>53002.752</v>
          </cell>
          <cell r="G44">
            <v>3797.74</v>
          </cell>
          <cell r="H44"/>
          <cell r="I44"/>
          <cell r="J44"/>
          <cell r="K44"/>
          <cell r="L44"/>
          <cell r="M44"/>
        </row>
        <row r="45">
          <cell r="A45" t="str">
            <v>BORETTO</v>
          </cell>
          <cell r="B45">
            <v>2</v>
          </cell>
          <cell r="C45">
            <v>36</v>
          </cell>
          <cell r="D45">
            <v>30</v>
          </cell>
          <cell r="E45">
            <v>67223.90400000001</v>
          </cell>
          <cell r="F45">
            <v>40239.936000000002</v>
          </cell>
          <cell r="G45">
            <v>2587.0699999999997</v>
          </cell>
          <cell r="H45"/>
          <cell r="I45"/>
          <cell r="J45"/>
          <cell r="K45"/>
          <cell r="L45"/>
          <cell r="M45"/>
        </row>
        <row r="46">
          <cell r="A46" t="str">
            <v>BORGOTARO</v>
          </cell>
          <cell r="B46">
            <v>1</v>
          </cell>
          <cell r="C46">
            <v>7</v>
          </cell>
          <cell r="D46">
            <v>7</v>
          </cell>
          <cell r="E46">
            <v>7126.9440000000004</v>
          </cell>
          <cell r="F46">
            <v>2557.6320000000001</v>
          </cell>
          <cell r="G46">
            <v>470.29</v>
          </cell>
          <cell r="H46"/>
          <cell r="I46"/>
          <cell r="J46"/>
          <cell r="K46"/>
          <cell r="L46"/>
          <cell r="M46"/>
        </row>
        <row r="47">
          <cell r="A47" t="str">
            <v>CAMPAGNOLA EMILIA</v>
          </cell>
          <cell r="B47">
            <v>1</v>
          </cell>
          <cell r="C47">
            <v>5</v>
          </cell>
          <cell r="D47">
            <v>5</v>
          </cell>
          <cell r="E47">
            <v>9337.152</v>
          </cell>
          <cell r="F47">
            <v>7370.88</v>
          </cell>
          <cell r="G47">
            <v>272.87</v>
          </cell>
          <cell r="H47"/>
          <cell r="I47"/>
          <cell r="J47"/>
          <cell r="K47"/>
          <cell r="L47"/>
          <cell r="M47"/>
        </row>
        <row r="48">
          <cell r="A48" t="str">
            <v>CAMPEGINE</v>
          </cell>
          <cell r="B48">
            <v>1</v>
          </cell>
          <cell r="C48">
            <v>13</v>
          </cell>
          <cell r="D48">
            <v>5</v>
          </cell>
          <cell r="E48">
            <v>16272.960000000001</v>
          </cell>
          <cell r="F48">
            <v>13971.936000000002</v>
          </cell>
          <cell r="G48">
            <v>603.62</v>
          </cell>
          <cell r="H48">
            <v>1</v>
          </cell>
          <cell r="I48">
            <v>4</v>
          </cell>
          <cell r="J48">
            <v>4</v>
          </cell>
          <cell r="K48">
            <v>11266.464</v>
          </cell>
          <cell r="L48">
            <v>7700.3520000000008</v>
          </cell>
          <cell r="M48">
            <v>341.86</v>
          </cell>
        </row>
        <row r="49">
          <cell r="A49" t="str">
            <v>CASALGRANDE</v>
          </cell>
          <cell r="B49"/>
          <cell r="C49"/>
          <cell r="D49"/>
          <cell r="E49"/>
          <cell r="F49"/>
          <cell r="G49"/>
          <cell r="H49">
            <v>1</v>
          </cell>
          <cell r="I49">
            <v>9</v>
          </cell>
          <cell r="J49">
            <v>5</v>
          </cell>
          <cell r="K49">
            <v>24203.636462354189</v>
          </cell>
          <cell r="L49">
            <v>6537.6959999999999</v>
          </cell>
          <cell r="M49">
            <v>829.5</v>
          </cell>
        </row>
        <row r="50">
          <cell r="A50" t="str">
            <v>CASTELLARANO</v>
          </cell>
          <cell r="B50"/>
          <cell r="C50"/>
          <cell r="D50"/>
          <cell r="E50"/>
          <cell r="F50"/>
          <cell r="G50"/>
          <cell r="H50">
            <v>1</v>
          </cell>
          <cell r="I50">
            <v>24</v>
          </cell>
          <cell r="J50">
            <v>12</v>
          </cell>
          <cell r="K50">
            <v>58041.984000000004</v>
          </cell>
          <cell r="L50">
            <v>54404.064000000006</v>
          </cell>
          <cell r="M50">
            <v>1637.97</v>
          </cell>
        </row>
        <row r="51">
          <cell r="A51" t="str">
            <v>CASTELNOVO DI SOTTO</v>
          </cell>
          <cell r="B51">
            <v>3</v>
          </cell>
          <cell r="C51">
            <v>12</v>
          </cell>
          <cell r="D51">
            <v>10</v>
          </cell>
          <cell r="E51">
            <v>24046.176000000003</v>
          </cell>
          <cell r="F51">
            <v>20427.264000000003</v>
          </cell>
          <cell r="G51">
            <v>730.78</v>
          </cell>
          <cell r="H51"/>
          <cell r="I51"/>
          <cell r="J51"/>
          <cell r="K51"/>
          <cell r="L51"/>
          <cell r="M51"/>
        </row>
        <row r="52">
          <cell r="A52" t="str">
            <v>CAVRIAGO</v>
          </cell>
          <cell r="B52"/>
          <cell r="C52"/>
          <cell r="D52"/>
          <cell r="E52"/>
          <cell r="F52"/>
          <cell r="G52"/>
          <cell r="H52">
            <v>2</v>
          </cell>
          <cell r="I52">
            <v>24</v>
          </cell>
          <cell r="J52">
            <v>24</v>
          </cell>
          <cell r="K52">
            <v>28992.480000000003</v>
          </cell>
          <cell r="L52">
            <v>18313.152000000002</v>
          </cell>
          <cell r="M52">
            <v>1267.44</v>
          </cell>
        </row>
        <row r="53">
          <cell r="A53" t="str">
            <v>COLLECCHIO</v>
          </cell>
          <cell r="B53"/>
          <cell r="C53"/>
          <cell r="D53"/>
          <cell r="E53"/>
          <cell r="F53"/>
          <cell r="G53"/>
          <cell r="H53">
            <v>1</v>
          </cell>
          <cell r="I53">
            <v>12</v>
          </cell>
          <cell r="J53">
            <v>12</v>
          </cell>
          <cell r="K53">
            <v>13104.960000000001</v>
          </cell>
          <cell r="L53">
            <v>5740.4160000000002</v>
          </cell>
          <cell r="M53">
            <v>453.6</v>
          </cell>
        </row>
        <row r="54">
          <cell r="A54" t="str">
            <v>FELINO</v>
          </cell>
          <cell r="B54">
            <v>1</v>
          </cell>
          <cell r="C54">
            <v>11</v>
          </cell>
          <cell r="D54">
            <v>11</v>
          </cell>
          <cell r="E54">
            <v>16693.248</v>
          </cell>
          <cell r="F54">
            <v>5692.8960000000006</v>
          </cell>
          <cell r="G54">
            <v>687.01</v>
          </cell>
          <cell r="H54"/>
          <cell r="I54"/>
          <cell r="J54"/>
          <cell r="K54"/>
          <cell r="L54"/>
          <cell r="M54"/>
        </row>
        <row r="55">
          <cell r="A55" t="str">
            <v xml:space="preserve">FIDENZA </v>
          </cell>
          <cell r="B55">
            <v>2</v>
          </cell>
          <cell r="C55">
            <v>25</v>
          </cell>
          <cell r="D55">
            <v>25</v>
          </cell>
          <cell r="E55">
            <v>35136.288</v>
          </cell>
          <cell r="F55">
            <v>22964.832000000002</v>
          </cell>
          <cell r="G55">
            <v>1415.31</v>
          </cell>
          <cell r="H55"/>
          <cell r="I55"/>
          <cell r="J55"/>
          <cell r="K55"/>
          <cell r="L55"/>
          <cell r="M55"/>
        </row>
        <row r="56">
          <cell r="A56" t="str">
            <v>LUZZARA</v>
          </cell>
          <cell r="B56"/>
          <cell r="C56"/>
          <cell r="D56"/>
          <cell r="E56"/>
          <cell r="F56"/>
          <cell r="G56"/>
          <cell r="H56">
            <v>1</v>
          </cell>
          <cell r="I56">
            <v>8</v>
          </cell>
          <cell r="J56">
            <v>8</v>
          </cell>
          <cell r="K56">
            <v>19791.552</v>
          </cell>
          <cell r="L56">
            <v>10247.424000000001</v>
          </cell>
          <cell r="M56">
            <v>557.67999999999995</v>
          </cell>
        </row>
        <row r="57">
          <cell r="A57" t="str">
            <v>NOCETO</v>
          </cell>
          <cell r="B57">
            <v>1</v>
          </cell>
          <cell r="C57">
            <v>2</v>
          </cell>
          <cell r="D57">
            <v>2</v>
          </cell>
          <cell r="E57">
            <v>4458.4319999999998</v>
          </cell>
          <cell r="F57">
            <v>2453.0880000000002</v>
          </cell>
          <cell r="G57">
            <v>108.26</v>
          </cell>
          <cell r="H57"/>
          <cell r="I57"/>
          <cell r="J57"/>
          <cell r="K57"/>
          <cell r="L57"/>
          <cell r="M57"/>
        </row>
        <row r="58">
          <cell r="A58" t="str">
            <v xml:space="preserve">PARMA </v>
          </cell>
          <cell r="B58">
            <v>6</v>
          </cell>
          <cell r="C58">
            <v>86</v>
          </cell>
          <cell r="D58">
            <v>86</v>
          </cell>
          <cell r="E58">
            <v>119831.712</v>
          </cell>
          <cell r="F58">
            <v>43613.855999999992</v>
          </cell>
          <cell r="G58">
            <v>5189.1900000000005</v>
          </cell>
          <cell r="H58">
            <v>1</v>
          </cell>
          <cell r="I58">
            <v>16</v>
          </cell>
          <cell r="J58">
            <v>16</v>
          </cell>
          <cell r="K58">
            <v>17267.712</v>
          </cell>
          <cell r="L58">
            <v>9345.6</v>
          </cell>
          <cell r="M58">
            <v>1567.82</v>
          </cell>
        </row>
        <row r="59">
          <cell r="A59" t="str">
            <v>POVIGLIO</v>
          </cell>
          <cell r="B59">
            <v>1</v>
          </cell>
          <cell r="C59">
            <v>6</v>
          </cell>
          <cell r="D59">
            <v>6</v>
          </cell>
          <cell r="E59">
            <v>9854.5920000000006</v>
          </cell>
          <cell r="F59">
            <v>2760.384</v>
          </cell>
          <cell r="G59">
            <v>365.63</v>
          </cell>
          <cell r="H59"/>
          <cell r="I59"/>
          <cell r="J59"/>
          <cell r="K59"/>
          <cell r="L59"/>
          <cell r="M59"/>
        </row>
        <row r="60">
          <cell r="A60" t="str">
            <v>REGGIO EMILIA</v>
          </cell>
          <cell r="B60">
            <v>4</v>
          </cell>
          <cell r="C60">
            <v>38</v>
          </cell>
          <cell r="D60">
            <v>38</v>
          </cell>
          <cell r="E60">
            <v>60977.664000000004</v>
          </cell>
          <cell r="F60">
            <v>35341.152000000002</v>
          </cell>
          <cell r="G60">
            <v>2309.4399999999996</v>
          </cell>
          <cell r="H60"/>
          <cell r="I60"/>
          <cell r="J60"/>
          <cell r="K60"/>
          <cell r="L60"/>
          <cell r="M60"/>
        </row>
        <row r="61">
          <cell r="A61" t="str">
            <v>RIO SALICETO</v>
          </cell>
          <cell r="B61">
            <v>1</v>
          </cell>
          <cell r="C61">
            <v>6</v>
          </cell>
          <cell r="D61">
            <v>6</v>
          </cell>
          <cell r="E61">
            <v>6820.7040000000006</v>
          </cell>
          <cell r="F61">
            <v>4642.1760000000004</v>
          </cell>
          <cell r="G61">
            <v>237.89</v>
          </cell>
          <cell r="H61"/>
          <cell r="I61"/>
          <cell r="J61"/>
          <cell r="K61"/>
          <cell r="L61"/>
          <cell r="M61"/>
        </row>
        <row r="62">
          <cell r="A62" t="str">
            <v>RUBIERA</v>
          </cell>
          <cell r="B62"/>
          <cell r="C62"/>
          <cell r="D62"/>
          <cell r="E62"/>
          <cell r="F62"/>
          <cell r="G62"/>
          <cell r="H62">
            <v>1</v>
          </cell>
          <cell r="I62">
            <v>24</v>
          </cell>
          <cell r="J62">
            <v>24</v>
          </cell>
          <cell r="K62">
            <v>15788.256000000001</v>
          </cell>
          <cell r="L62">
            <v>10010.880000000001</v>
          </cell>
          <cell r="M62">
            <v>1230.0999999999999</v>
          </cell>
        </row>
        <row r="63">
          <cell r="A63" t="str">
            <v>SALSOMAGGIORE</v>
          </cell>
          <cell r="B63">
            <v>1</v>
          </cell>
          <cell r="C63">
            <v>9</v>
          </cell>
          <cell r="D63">
            <v>9</v>
          </cell>
          <cell r="E63">
            <v>11443.872000000001</v>
          </cell>
          <cell r="F63">
            <v>5912.5439999999999</v>
          </cell>
          <cell r="G63">
            <v>586.33000000000004</v>
          </cell>
          <cell r="H63">
            <v>1</v>
          </cell>
          <cell r="I63">
            <v>15</v>
          </cell>
          <cell r="J63">
            <v>15</v>
          </cell>
          <cell r="K63">
            <v>9473.4711855779424</v>
          </cell>
          <cell r="L63">
            <v>9979.2000000000007</v>
          </cell>
          <cell r="M63">
            <v>789.08</v>
          </cell>
        </row>
        <row r="64">
          <cell r="A64" t="str">
            <v>SANT'ILARIO D'ENZA</v>
          </cell>
          <cell r="B64">
            <v>1</v>
          </cell>
          <cell r="C64">
            <v>28</v>
          </cell>
          <cell r="D64">
            <v>28</v>
          </cell>
          <cell r="E64">
            <v>40682.400000000001</v>
          </cell>
          <cell r="F64">
            <v>25462.272000000001</v>
          </cell>
          <cell r="G64">
            <v>1710.37</v>
          </cell>
          <cell r="H64">
            <v>2</v>
          </cell>
          <cell r="I64">
            <v>42</v>
          </cell>
          <cell r="J64">
            <v>42</v>
          </cell>
          <cell r="K64">
            <v>49629.888000000006</v>
          </cell>
          <cell r="L64">
            <v>36170.112000000001</v>
          </cell>
          <cell r="M64">
            <v>1803.71</v>
          </cell>
        </row>
        <row r="65">
          <cell r="A65" t="str">
            <v>SCANDIANO</v>
          </cell>
          <cell r="B65"/>
          <cell r="C65"/>
          <cell r="D65"/>
          <cell r="E65"/>
          <cell r="F65"/>
          <cell r="G65"/>
          <cell r="H65">
            <v>1</v>
          </cell>
          <cell r="I65">
            <v>9</v>
          </cell>
          <cell r="J65">
            <v>9</v>
          </cell>
          <cell r="K65">
            <v>21516</v>
          </cell>
          <cell r="L65">
            <v>7735.2000000000007</v>
          </cell>
          <cell r="M65">
            <v>829.5</v>
          </cell>
        </row>
        <row r="66">
          <cell r="A66" t="str">
            <v>Totale complessivo</v>
          </cell>
          <cell r="B66">
            <v>31</v>
          </cell>
          <cell r="C66">
            <v>362</v>
          </cell>
          <cell r="D66">
            <v>342</v>
          </cell>
          <cell r="E66">
            <v>546978.43199999991</v>
          </cell>
          <cell r="F66">
            <v>294101.28000000003</v>
          </cell>
          <cell r="G66">
            <v>21734.32</v>
          </cell>
          <cell r="H66">
            <v>14</v>
          </cell>
          <cell r="I66">
            <v>199</v>
          </cell>
          <cell r="J66">
            <v>183</v>
          </cell>
          <cell r="K66">
            <v>288104.46764793212</v>
          </cell>
          <cell r="L66">
            <v>189373.53600000002</v>
          </cell>
          <cell r="M66">
            <v>11986.869999999999</v>
          </cell>
        </row>
        <row r="67">
          <cell r="A67"/>
          <cell r="B67"/>
          <cell r="C67"/>
          <cell r="D67"/>
          <cell r="E67"/>
          <cell r="F67"/>
          <cell r="G67"/>
          <cell r="H67"/>
          <cell r="I67"/>
          <cell r="J67"/>
          <cell r="K67"/>
        </row>
        <row r="77">
          <cell r="A77" t="str">
            <v>Noceto</v>
          </cell>
          <cell r="B77">
            <v>2</v>
          </cell>
          <cell r="C77">
            <v>2</v>
          </cell>
          <cell r="D77">
            <v>108.26</v>
          </cell>
          <cell r="E77">
            <v>4458.4319999999998</v>
          </cell>
          <cell r="F77">
            <v>2453.0880000000002</v>
          </cell>
          <cell r="G77">
            <v>5848.6999999999971</v>
          </cell>
          <cell r="H77">
            <v>29243.5</v>
          </cell>
          <cell r="I77"/>
          <cell r="J77"/>
          <cell r="K77"/>
          <cell r="L77"/>
          <cell r="M77">
            <v>19745.650000000001</v>
          </cell>
          <cell r="N77">
            <v>2694.0400000000009</v>
          </cell>
          <cell r="O77">
            <v>26940.41</v>
          </cell>
          <cell r="P77">
            <v>7166.8</v>
          </cell>
        </row>
        <row r="78">
          <cell r="A78" t="str">
            <v>Parma</v>
          </cell>
          <cell r="B78">
            <v>102</v>
          </cell>
          <cell r="C78">
            <v>102</v>
          </cell>
          <cell r="D78">
            <v>6757.01</v>
          </cell>
          <cell r="E78">
            <v>137099.424</v>
          </cell>
          <cell r="F78">
            <v>52959.455999999991</v>
          </cell>
          <cell r="G78">
            <v>301508.03999999992</v>
          </cell>
          <cell r="H78">
            <v>1080842.95</v>
          </cell>
          <cell r="I78"/>
          <cell r="J78"/>
          <cell r="K78"/>
          <cell r="L78"/>
          <cell r="M78">
            <v>501129.55</v>
          </cell>
          <cell r="N78">
            <v>26981.890000000007</v>
          </cell>
          <cell r="O78">
            <v>200028.13999999996</v>
          </cell>
          <cell r="P78">
            <v>193265.47</v>
          </cell>
        </row>
        <row r="79">
          <cell r="A79" t="str">
            <v>Reggio E</v>
          </cell>
          <cell r="B79">
            <v>104</v>
          </cell>
          <cell r="C79">
            <v>104</v>
          </cell>
          <cell r="D79">
            <v>5771.5199999999995</v>
          </cell>
          <cell r="E79">
            <v>133847.03918557795</v>
          </cell>
          <cell r="F79">
            <v>78046.847999999998</v>
          </cell>
          <cell r="G79">
            <v>438669.61</v>
          </cell>
          <cell r="H79">
            <v>719527.13799999992</v>
          </cell>
          <cell r="I79"/>
          <cell r="J79"/>
          <cell r="K79"/>
          <cell r="L79"/>
          <cell r="M79">
            <v>376947.39999999997</v>
          </cell>
          <cell r="N79">
            <v>53611.38</v>
          </cell>
          <cell r="O79">
            <v>134969.61200000002</v>
          </cell>
          <cell r="P79">
            <v>292224.43</v>
          </cell>
        </row>
        <row r="80">
          <cell r="A80" t="str">
            <v>Unione dei Comuni Bassa Reggiana</v>
          </cell>
          <cell r="B80">
            <v>44</v>
          </cell>
          <cell r="C80">
            <v>38</v>
          </cell>
          <cell r="D80">
            <v>3144.7499999999995</v>
          </cell>
          <cell r="E80">
            <v>87015.456000000006</v>
          </cell>
          <cell r="F80">
            <v>50487.360000000001</v>
          </cell>
          <cell r="G80">
            <v>276796.25100000005</v>
          </cell>
          <cell r="H80">
            <v>708722.87400000007</v>
          </cell>
          <cell r="I80">
            <v>27489</v>
          </cell>
          <cell r="J80"/>
          <cell r="K80">
            <v>36000</v>
          </cell>
          <cell r="L80"/>
          <cell r="M80">
            <v>366500</v>
          </cell>
          <cell r="N80">
            <v>30755.139000000003</v>
          </cell>
          <cell r="O80">
            <v>78746.98599999999</v>
          </cell>
          <cell r="P80">
            <v>283752.37</v>
          </cell>
        </row>
        <row r="81">
          <cell r="A81" t="str">
            <v>Unione dei Comuni Pianura Reggiana</v>
          </cell>
          <cell r="B81">
            <v>11</v>
          </cell>
          <cell r="C81">
            <v>11</v>
          </cell>
          <cell r="D81">
            <v>510.76</v>
          </cell>
          <cell r="E81">
            <v>16157.856</v>
          </cell>
          <cell r="F81">
            <v>12013.056</v>
          </cell>
          <cell r="G81">
            <v>19199.53</v>
          </cell>
          <cell r="H81">
            <v>78234.720000000001</v>
          </cell>
          <cell r="I81">
            <v>28988</v>
          </cell>
          <cell r="J81"/>
          <cell r="K81"/>
          <cell r="L81"/>
          <cell r="M81">
            <v>31850</v>
          </cell>
          <cell r="N81">
            <v>767.98</v>
          </cell>
          <cell r="O81">
            <v>3129.39</v>
          </cell>
          <cell r="P81">
            <v>18472.04</v>
          </cell>
        </row>
        <row r="82">
          <cell r="A82" t="str">
            <v>Unione dei Comuni Terra di Mezzo</v>
          </cell>
          <cell r="B82">
            <v>24</v>
          </cell>
          <cell r="C82">
            <v>22</v>
          </cell>
          <cell r="D82">
            <v>1409.39</v>
          </cell>
          <cell r="E82">
            <v>43074.239999999998</v>
          </cell>
          <cell r="F82">
            <v>33616.703999999998</v>
          </cell>
          <cell r="G82">
            <v>421649.91999999998</v>
          </cell>
          <cell r="H82">
            <v>174852.37</v>
          </cell>
          <cell r="I82">
            <v>555984</v>
          </cell>
          <cell r="J82"/>
          <cell r="K82"/>
          <cell r="L82"/>
          <cell r="M82">
            <v>49500</v>
          </cell>
          <cell r="N82">
            <v>12994</v>
          </cell>
          <cell r="O82">
            <v>9054.56</v>
          </cell>
          <cell r="P82">
            <v>116477.82</v>
          </cell>
        </row>
        <row r="83">
          <cell r="A83" t="str">
            <v>Unione dei Comuni Tresinaro Secchia</v>
          </cell>
          <cell r="B83">
            <v>66</v>
          </cell>
          <cell r="C83">
            <v>50</v>
          </cell>
          <cell r="D83">
            <v>4527.07</v>
          </cell>
          <cell r="E83">
            <v>119549.87646235418</v>
          </cell>
          <cell r="F83">
            <v>78687.840000000011</v>
          </cell>
          <cell r="G83">
            <v>44999.999999999985</v>
          </cell>
          <cell r="H83">
            <v>538756.81200000003</v>
          </cell>
          <cell r="I83">
            <v>189464</v>
          </cell>
          <cell r="J83"/>
          <cell r="K83"/>
          <cell r="L83"/>
          <cell r="M83">
            <v>173000</v>
          </cell>
          <cell r="N83">
            <v>4999.9999999999991</v>
          </cell>
          <cell r="O83">
            <v>59861.868000000002</v>
          </cell>
          <cell r="P83">
            <v>209717.27000000002</v>
          </cell>
        </row>
        <row r="84">
          <cell r="A84" t="str">
            <v>Unione dei Comuni Val d'Enza</v>
          </cell>
          <cell r="B84">
            <v>159</v>
          </cell>
          <cell r="C84">
            <v>147</v>
          </cell>
          <cell r="D84">
            <v>8257.2999999999993</v>
          </cell>
          <cell r="E84">
            <v>216917.18400000001</v>
          </cell>
          <cell r="F84">
            <v>136307.424</v>
          </cell>
          <cell r="G84">
            <v>526048.80999999994</v>
          </cell>
          <cell r="H84">
            <v>1458165.8</v>
          </cell>
          <cell r="I84">
            <v>102194.95999999999</v>
          </cell>
          <cell r="J84"/>
          <cell r="K84"/>
          <cell r="L84"/>
          <cell r="M84">
            <v>574992.59</v>
          </cell>
          <cell r="N84">
            <v>21041.940000000002</v>
          </cell>
          <cell r="O84">
            <v>58326.64</v>
          </cell>
          <cell r="P84">
            <v>326062.39999999997</v>
          </cell>
        </row>
        <row r="85">
          <cell r="A85" t="str">
            <v>Unione dei Comuni Valli Taro e Ceno</v>
          </cell>
          <cell r="B85">
            <v>7</v>
          </cell>
          <cell r="C85">
            <v>7</v>
          </cell>
          <cell r="D85">
            <v>470.29</v>
          </cell>
          <cell r="E85">
            <v>7126.9440000000004</v>
          </cell>
          <cell r="F85">
            <v>2557.6320000000001</v>
          </cell>
          <cell r="G85">
            <v>17074.309999999998</v>
          </cell>
          <cell r="H85">
            <v>85371.55</v>
          </cell>
          <cell r="I85"/>
          <cell r="J85"/>
          <cell r="K85">
            <v>97013.13</v>
          </cell>
          <cell r="L85"/>
          <cell r="M85">
            <v>42955.58</v>
          </cell>
          <cell r="N85">
            <v>3255.3199999999997</v>
          </cell>
          <cell r="O85">
            <v>32553.22</v>
          </cell>
          <cell r="P85">
            <v>15349.06</v>
          </cell>
        </row>
        <row r="86">
          <cell r="A86" t="str">
            <v>Berceto</v>
          </cell>
          <cell r="B86">
            <v>6</v>
          </cell>
          <cell r="C86">
            <v>6</v>
          </cell>
          <cell r="D86">
            <v>662.52</v>
          </cell>
          <cell r="E86">
            <v>18006.912</v>
          </cell>
          <cell r="F86">
            <v>7687.68</v>
          </cell>
          <cell r="G86">
            <v>21366.619999999995</v>
          </cell>
          <cell r="H86">
            <v>106833.1</v>
          </cell>
          <cell r="I86"/>
          <cell r="J86"/>
          <cell r="K86"/>
          <cell r="L86"/>
          <cell r="M86">
            <v>51858.39</v>
          </cell>
          <cell r="N86">
            <v>3469.9399999999951</v>
          </cell>
          <cell r="O86">
            <v>34699.370000000003</v>
          </cell>
          <cell r="P86">
            <v>19046.22</v>
          </cell>
        </row>
        <row r="95">
          <cell r="A95" t="str">
            <v>Noceto</v>
          </cell>
          <cell r="B95">
            <v>1</v>
          </cell>
          <cell r="C95">
            <v>2</v>
          </cell>
          <cell r="D95">
            <v>2</v>
          </cell>
          <cell r="E95">
            <v>4458.4319999999998</v>
          </cell>
          <cell r="F95">
            <v>2453.0880000000002</v>
          </cell>
          <cell r="G95">
            <v>108.26</v>
          </cell>
          <cell r="H95"/>
          <cell r="I95"/>
          <cell r="J95"/>
          <cell r="K95"/>
          <cell r="L95"/>
          <cell r="M95"/>
        </row>
        <row r="96">
          <cell r="A96" t="str">
            <v>Parma</v>
          </cell>
          <cell r="B96">
            <v>6</v>
          </cell>
          <cell r="C96">
            <v>86</v>
          </cell>
          <cell r="D96">
            <v>86</v>
          </cell>
          <cell r="E96">
            <v>119831.712</v>
          </cell>
          <cell r="F96">
            <v>43613.855999999992</v>
          </cell>
          <cell r="G96">
            <v>5189.1900000000005</v>
          </cell>
          <cell r="H96">
            <v>1</v>
          </cell>
          <cell r="I96">
            <v>16</v>
          </cell>
          <cell r="J96">
            <v>16</v>
          </cell>
          <cell r="K96">
            <v>17267.712</v>
          </cell>
          <cell r="L96">
            <v>9345.6</v>
          </cell>
          <cell r="M96">
            <v>1567.82</v>
          </cell>
        </row>
        <row r="97">
          <cell r="A97" t="str">
            <v>Reggio E</v>
          </cell>
          <cell r="B97">
            <v>6</v>
          </cell>
          <cell r="C97">
            <v>53</v>
          </cell>
          <cell r="D97">
            <v>53</v>
          </cell>
          <cell r="E97">
            <v>82276.127999999997</v>
          </cell>
          <cell r="F97">
            <v>44014.080000000002</v>
          </cell>
          <cell r="G97">
            <v>3261.3999999999996</v>
          </cell>
          <cell r="H97">
            <v>4</v>
          </cell>
          <cell r="I97">
            <v>51</v>
          </cell>
          <cell r="J97">
            <v>51</v>
          </cell>
          <cell r="K97">
            <v>51570.911185577948</v>
          </cell>
          <cell r="L97">
            <v>34032.768000000004</v>
          </cell>
          <cell r="M97">
            <v>2510.12</v>
          </cell>
        </row>
        <row r="98">
          <cell r="A98" t="str">
            <v>Unione dei Comuni Bassa Reggiana</v>
          </cell>
          <cell r="B98">
            <v>2</v>
          </cell>
          <cell r="C98">
            <v>36</v>
          </cell>
          <cell r="D98">
            <v>30</v>
          </cell>
          <cell r="E98">
            <v>67223.90400000001</v>
          </cell>
          <cell r="F98">
            <v>40239.936000000002</v>
          </cell>
          <cell r="G98">
            <v>2587.0699999999997</v>
          </cell>
          <cell r="H98">
            <v>1</v>
          </cell>
          <cell r="I98">
            <v>8</v>
          </cell>
          <cell r="J98">
            <v>8</v>
          </cell>
          <cell r="K98">
            <v>19791.552</v>
          </cell>
          <cell r="L98">
            <v>10247.424000000001</v>
          </cell>
          <cell r="M98">
            <v>557.67999999999995</v>
          </cell>
        </row>
        <row r="99">
          <cell r="A99" t="str">
            <v>Unione dei Comuni Pianura Reggiana</v>
          </cell>
          <cell r="B99">
            <v>2</v>
          </cell>
          <cell r="C99">
            <v>11</v>
          </cell>
          <cell r="D99">
            <v>11</v>
          </cell>
          <cell r="E99">
            <v>16157.856</v>
          </cell>
          <cell r="F99">
            <v>12013.056</v>
          </cell>
          <cell r="G99">
            <v>510.76</v>
          </cell>
          <cell r="H99"/>
          <cell r="I99"/>
          <cell r="J99"/>
          <cell r="K99"/>
          <cell r="L99"/>
          <cell r="M99"/>
        </row>
        <row r="100">
          <cell r="A100" t="str">
            <v>Unione dei Comuni Terra di Mezzo</v>
          </cell>
          <cell r="B100">
            <v>3</v>
          </cell>
          <cell r="C100">
            <v>12</v>
          </cell>
          <cell r="D100">
            <v>10</v>
          </cell>
          <cell r="E100">
            <v>24046.176000000003</v>
          </cell>
          <cell r="F100">
            <v>20427.264000000003</v>
          </cell>
          <cell r="G100">
            <v>730.78</v>
          </cell>
          <cell r="H100">
            <v>1</v>
          </cell>
          <cell r="I100">
            <v>12</v>
          </cell>
          <cell r="J100">
            <v>12</v>
          </cell>
          <cell r="K100">
            <v>19028.064000000002</v>
          </cell>
          <cell r="L100">
            <v>13189.44</v>
          </cell>
          <cell r="M100">
            <v>678.61</v>
          </cell>
        </row>
        <row r="101">
          <cell r="A101" t="str">
            <v>Unione dei Comuni Tresinaro Secchia</v>
          </cell>
          <cell r="B101"/>
          <cell r="C101"/>
          <cell r="D101"/>
          <cell r="E101"/>
          <cell r="F101"/>
          <cell r="G101"/>
          <cell r="H101">
            <v>4</v>
          </cell>
          <cell r="I101">
            <v>66</v>
          </cell>
          <cell r="J101">
            <v>50</v>
          </cell>
          <cell r="K101">
            <v>119549.87646235418</v>
          </cell>
          <cell r="L101">
            <v>78687.840000000011</v>
          </cell>
          <cell r="M101">
            <v>4527.07</v>
          </cell>
        </row>
        <row r="102">
          <cell r="A102" t="str">
            <v>Unione dei Comuni Val d'Enza</v>
          </cell>
          <cell r="B102">
            <v>6</v>
          </cell>
          <cell r="C102">
            <v>113</v>
          </cell>
          <cell r="D102">
            <v>101</v>
          </cell>
          <cell r="E102">
            <v>156020.83200000002</v>
          </cell>
          <cell r="F102">
            <v>92436.959999999992</v>
          </cell>
          <cell r="G102">
            <v>6111.73</v>
          </cell>
          <cell r="H102">
            <v>3</v>
          </cell>
          <cell r="I102">
            <v>46</v>
          </cell>
          <cell r="J102">
            <v>46</v>
          </cell>
          <cell r="K102">
            <v>60896.352000000006</v>
          </cell>
          <cell r="L102">
            <v>43870.464</v>
          </cell>
          <cell r="M102">
            <v>2145.5700000000002</v>
          </cell>
        </row>
        <row r="103">
          <cell r="A103" t="str">
            <v>Unione dei Comuni Valli Taro e Ceno</v>
          </cell>
          <cell r="B103">
            <v>1</v>
          </cell>
          <cell r="C103">
            <v>7</v>
          </cell>
          <cell r="D103">
            <v>7</v>
          </cell>
          <cell r="E103">
            <v>7126.9440000000004</v>
          </cell>
          <cell r="F103">
            <v>2557.6320000000001</v>
          </cell>
          <cell r="G103">
            <v>470.29</v>
          </cell>
          <cell r="H103"/>
          <cell r="I103"/>
          <cell r="J103"/>
          <cell r="K103"/>
          <cell r="L103"/>
          <cell r="M103"/>
        </row>
        <row r="104">
          <cell r="A104" t="str">
            <v>Berceto</v>
          </cell>
          <cell r="B104">
            <v>1</v>
          </cell>
          <cell r="C104">
            <v>6</v>
          </cell>
          <cell r="D104">
            <v>6</v>
          </cell>
          <cell r="E104">
            <v>18006.912</v>
          </cell>
          <cell r="F104">
            <v>7687.68</v>
          </cell>
          <cell r="G104">
            <v>662.52</v>
          </cell>
          <cell r="H104"/>
          <cell r="I104"/>
          <cell r="J104"/>
          <cell r="K104"/>
          <cell r="L104"/>
          <cell r="M104"/>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sheetName val="CONSIP_B19"/>
      <sheetName val="CONSIP_A10"/>
      <sheetName val="CONSIP_A08"/>
      <sheetName val="CONSIP_A03"/>
      <sheetName val="CONSIP"/>
      <sheetName val="GG_reali"/>
      <sheetName val="hh_RISC"/>
      <sheetName val="Intro_TH"/>
      <sheetName val="Interv.CHP-TLR"/>
      <sheetName val="DE"/>
      <sheetName val="Simulaz TH"/>
      <sheetName val="All.B"/>
      <sheetName val="All.C"/>
      <sheetName val="All.N"/>
      <sheetName val="Analisi_dettaglio"/>
      <sheetName val="QE"/>
    </sheetNames>
    <sheetDataSet>
      <sheetData sheetId="0" refreshError="1"/>
      <sheetData sheetId="1" refreshError="1"/>
      <sheetData sheetId="2" refreshError="1"/>
      <sheetData sheetId="3" refreshError="1"/>
      <sheetData sheetId="4" refreshError="1"/>
      <sheetData sheetId="5" refreshError="1"/>
      <sheetData sheetId="6"/>
      <sheetData sheetId="7">
        <row r="14">
          <cell r="A14" t="str">
            <v>A01</v>
          </cell>
          <cell r="B14" t="str">
            <v>A01</v>
          </cell>
          <cell r="C14">
            <v>0.3125</v>
          </cell>
          <cell r="D14">
            <v>0.79166666666666663</v>
          </cell>
          <cell r="E14">
            <v>0.3125</v>
          </cell>
          <cell r="F14">
            <v>0.79166666666666663</v>
          </cell>
          <cell r="G14">
            <v>0.3125</v>
          </cell>
          <cell r="H14">
            <v>0.79166666666666663</v>
          </cell>
          <cell r="I14">
            <v>0.3125</v>
          </cell>
          <cell r="J14">
            <v>0.79166666666666663</v>
          </cell>
          <cell r="K14">
            <v>0.3125</v>
          </cell>
          <cell r="L14">
            <v>0.79166666666666663</v>
          </cell>
          <cell r="M14">
            <v>0.3125</v>
          </cell>
          <cell r="N14">
            <v>0.58333333333333337</v>
          </cell>
          <cell r="O14">
            <v>0</v>
          </cell>
          <cell r="P14">
            <v>0</v>
          </cell>
          <cell r="Q14">
            <v>2.6666666666666665</v>
          </cell>
          <cell r="R14">
            <v>0</v>
          </cell>
          <cell r="S14">
            <v>0</v>
          </cell>
          <cell r="T14">
            <v>11.047619047619047</v>
          </cell>
          <cell r="U14">
            <v>10.666666666666666</v>
          </cell>
          <cell r="V14">
            <v>11.80952380952381</v>
          </cell>
          <cell r="W14">
            <v>4.5714285714285712</v>
          </cell>
          <cell r="X14">
            <v>0</v>
          </cell>
          <cell r="Y14">
            <v>0</v>
          </cell>
          <cell r="Z14">
            <v>0</v>
          </cell>
          <cell r="AA14">
            <v>0</v>
          </cell>
          <cell r="AB14">
            <v>0</v>
          </cell>
          <cell r="AC14">
            <v>6.0952380952380949</v>
          </cell>
          <cell r="AD14">
            <v>11.047619047619047</v>
          </cell>
          <cell r="AE14">
            <v>10.666666666666666</v>
          </cell>
          <cell r="AF14">
            <v>65.904761904761912</v>
          </cell>
          <cell r="AG14">
            <v>1581.72</v>
          </cell>
        </row>
        <row r="15">
          <cell r="A15" t="str">
            <v>A02</v>
          </cell>
          <cell r="B15" t="str">
            <v>A02- Zona 1: ex biblioteca</v>
          </cell>
          <cell r="C15">
            <v>0.375</v>
          </cell>
          <cell r="D15">
            <v>0.75</v>
          </cell>
          <cell r="E15">
            <v>0.375</v>
          </cell>
          <cell r="F15">
            <v>0.75</v>
          </cell>
          <cell r="G15">
            <v>0.375</v>
          </cell>
          <cell r="H15">
            <v>0.75</v>
          </cell>
          <cell r="I15">
            <v>0.375</v>
          </cell>
          <cell r="J15">
            <v>0.75</v>
          </cell>
          <cell r="K15">
            <v>0.375</v>
          </cell>
          <cell r="L15">
            <v>0.75</v>
          </cell>
          <cell r="M15">
            <v>0.33333333333333331</v>
          </cell>
          <cell r="N15">
            <v>0.58333333333333337</v>
          </cell>
          <cell r="O15">
            <v>0</v>
          </cell>
          <cell r="P15">
            <v>0</v>
          </cell>
          <cell r="Q15">
            <v>2.125</v>
          </cell>
          <cell r="R15">
            <v>0</v>
          </cell>
          <cell r="S15">
            <v>0</v>
          </cell>
          <cell r="T15">
            <v>8.8035714285714288</v>
          </cell>
          <cell r="U15">
            <v>8.5</v>
          </cell>
          <cell r="V15">
            <v>9.4107142857142865</v>
          </cell>
          <cell r="W15">
            <v>3.6428571428571428</v>
          </cell>
          <cell r="X15">
            <v>0</v>
          </cell>
          <cell r="Y15">
            <v>0</v>
          </cell>
          <cell r="Z15">
            <v>0</v>
          </cell>
          <cell r="AA15">
            <v>0</v>
          </cell>
          <cell r="AB15">
            <v>0</v>
          </cell>
          <cell r="AC15">
            <v>4.8571428571428568</v>
          </cell>
          <cell r="AD15">
            <v>8.8035714285714288</v>
          </cell>
          <cell r="AE15">
            <v>8.5</v>
          </cell>
          <cell r="AF15">
            <v>52.517857142857146</v>
          </cell>
          <cell r="AG15">
            <v>1260.432</v>
          </cell>
        </row>
        <row r="16">
          <cell r="A16">
            <v>0</v>
          </cell>
          <cell r="B16" t="str">
            <v>A02- Zona 2: teatro</v>
          </cell>
          <cell r="C16">
            <v>0.33333333333333331</v>
          </cell>
          <cell r="D16">
            <v>0.54166666666666663</v>
          </cell>
          <cell r="E16">
            <v>0.33333333333333331</v>
          </cell>
          <cell r="F16">
            <v>0.54166666666666663</v>
          </cell>
          <cell r="G16">
            <v>0.33333333333333331</v>
          </cell>
          <cell r="H16">
            <v>0.79166666666666663</v>
          </cell>
          <cell r="I16">
            <v>0.33333333333333331</v>
          </cell>
          <cell r="J16">
            <v>0.54166666666666663</v>
          </cell>
          <cell r="K16">
            <v>0.33333333333333331</v>
          </cell>
          <cell r="L16">
            <v>0.79166666666666663</v>
          </cell>
          <cell r="M16">
            <v>0</v>
          </cell>
          <cell r="N16">
            <v>0</v>
          </cell>
          <cell r="O16">
            <v>0</v>
          </cell>
          <cell r="P16">
            <v>0</v>
          </cell>
          <cell r="Q16">
            <v>1.5416666666666665</v>
          </cell>
          <cell r="R16">
            <v>0</v>
          </cell>
          <cell r="S16">
            <v>0</v>
          </cell>
          <cell r="T16">
            <v>6.3869047619047619</v>
          </cell>
          <cell r="U16">
            <v>6.1666666666666661</v>
          </cell>
          <cell r="V16">
            <v>6.8273809523809526</v>
          </cell>
          <cell r="W16">
            <v>2.6428571428571423</v>
          </cell>
          <cell r="X16">
            <v>0</v>
          </cell>
          <cell r="Y16">
            <v>0</v>
          </cell>
          <cell r="Z16">
            <v>0</v>
          </cell>
          <cell r="AA16">
            <v>0</v>
          </cell>
          <cell r="AB16">
            <v>0</v>
          </cell>
          <cell r="AC16">
            <v>3.5238095238095233</v>
          </cell>
          <cell r="AD16">
            <v>6.3869047619047619</v>
          </cell>
          <cell r="AE16">
            <v>6.1666666666666661</v>
          </cell>
          <cell r="AF16">
            <v>38.101190476190474</v>
          </cell>
          <cell r="AG16">
            <v>0</v>
          </cell>
        </row>
        <row r="17">
          <cell r="A17" t="str">
            <v>A03</v>
          </cell>
          <cell r="B17" t="str">
            <v>A03</v>
          </cell>
          <cell r="C17">
            <v>0.3125</v>
          </cell>
          <cell r="D17">
            <v>0.5625</v>
          </cell>
          <cell r="E17">
            <v>0.3125</v>
          </cell>
          <cell r="F17">
            <v>0.5625</v>
          </cell>
          <cell r="G17">
            <v>0.3125</v>
          </cell>
          <cell r="H17">
            <v>0.5625</v>
          </cell>
          <cell r="I17">
            <v>0.3125</v>
          </cell>
          <cell r="J17">
            <v>0.5625</v>
          </cell>
          <cell r="K17">
            <v>0.3125</v>
          </cell>
          <cell r="L17">
            <v>0.5625</v>
          </cell>
          <cell r="M17">
            <v>0.3125</v>
          </cell>
          <cell r="N17">
            <v>0.5625</v>
          </cell>
          <cell r="O17">
            <v>0</v>
          </cell>
          <cell r="P17">
            <v>0</v>
          </cell>
          <cell r="Q17">
            <v>1.5</v>
          </cell>
          <cell r="R17">
            <v>0</v>
          </cell>
          <cell r="S17">
            <v>0</v>
          </cell>
          <cell r="T17">
            <v>6.2142857142857153</v>
          </cell>
          <cell r="U17">
            <v>6</v>
          </cell>
          <cell r="V17">
            <v>6.6428571428571432</v>
          </cell>
          <cell r="W17">
            <v>2.5714285714285712</v>
          </cell>
          <cell r="X17">
            <v>0</v>
          </cell>
          <cell r="Y17">
            <v>0</v>
          </cell>
          <cell r="Z17">
            <v>0</v>
          </cell>
          <cell r="AA17">
            <v>0</v>
          </cell>
          <cell r="AB17">
            <v>0</v>
          </cell>
          <cell r="AC17">
            <v>3.4285714285714284</v>
          </cell>
          <cell r="AD17">
            <v>6.2142857142857153</v>
          </cell>
          <cell r="AE17">
            <v>6</v>
          </cell>
          <cell r="AF17">
            <v>37.071428571428569</v>
          </cell>
          <cell r="AG17">
            <v>889.72800000000007</v>
          </cell>
        </row>
        <row r="18">
          <cell r="A18" t="str">
            <v>A4+A5+X5</v>
          </cell>
          <cell r="B18" t="str">
            <v>A04-A05-X5</v>
          </cell>
          <cell r="C18">
            <v>0.3125</v>
          </cell>
          <cell r="D18">
            <v>0.91666666666666663</v>
          </cell>
          <cell r="E18">
            <v>0.3125</v>
          </cell>
          <cell r="F18">
            <v>0.91666666666666663</v>
          </cell>
          <cell r="G18">
            <v>0.3125</v>
          </cell>
          <cell r="H18">
            <v>0.91666666666666663</v>
          </cell>
          <cell r="I18">
            <v>0.3125</v>
          </cell>
          <cell r="J18">
            <v>0.91666666666666663</v>
          </cell>
          <cell r="K18">
            <v>0.3125</v>
          </cell>
          <cell r="L18">
            <v>0.91666666666666663</v>
          </cell>
          <cell r="M18">
            <v>0.3125</v>
          </cell>
          <cell r="N18">
            <v>0.95833333333333337</v>
          </cell>
          <cell r="O18">
            <v>0.33333333333333331</v>
          </cell>
          <cell r="P18">
            <v>0.54166666666666663</v>
          </cell>
          <cell r="Q18">
            <v>3.875</v>
          </cell>
          <cell r="R18">
            <v>0</v>
          </cell>
          <cell r="S18">
            <v>0</v>
          </cell>
          <cell r="T18">
            <v>16.053571428571431</v>
          </cell>
          <cell r="U18">
            <v>15.5</v>
          </cell>
          <cell r="V18">
            <v>17.160714285714288</v>
          </cell>
          <cell r="W18">
            <v>6.6428571428571423</v>
          </cell>
          <cell r="X18">
            <v>0</v>
          </cell>
          <cell r="Y18">
            <v>0</v>
          </cell>
          <cell r="Z18">
            <v>0</v>
          </cell>
          <cell r="AA18">
            <v>0</v>
          </cell>
          <cell r="AB18">
            <v>0</v>
          </cell>
          <cell r="AC18">
            <v>8.8571428571428559</v>
          </cell>
          <cell r="AD18">
            <v>16.053571428571431</v>
          </cell>
          <cell r="AE18">
            <v>15.5</v>
          </cell>
          <cell r="AF18">
            <v>95.767857142857153</v>
          </cell>
          <cell r="AG18">
            <v>2298.4319999999998</v>
          </cell>
        </row>
        <row r="19">
          <cell r="A19" t="str">
            <v>A06</v>
          </cell>
          <cell r="B19" t="str">
            <v>A06</v>
          </cell>
          <cell r="C19">
            <v>0.3125</v>
          </cell>
          <cell r="D19">
            <v>0.95833333333333337</v>
          </cell>
          <cell r="E19">
            <v>0.3125</v>
          </cell>
          <cell r="F19">
            <v>0.95833333333333337</v>
          </cell>
          <cell r="G19">
            <v>0.3125</v>
          </cell>
          <cell r="H19">
            <v>0.95833333333333337</v>
          </cell>
          <cell r="I19">
            <v>0.3125</v>
          </cell>
          <cell r="J19">
            <v>0.95833333333333337</v>
          </cell>
          <cell r="K19">
            <v>0.3125</v>
          </cell>
          <cell r="L19">
            <v>0.95833333333333337</v>
          </cell>
          <cell r="M19">
            <v>0</v>
          </cell>
          <cell r="N19">
            <v>0</v>
          </cell>
          <cell r="O19">
            <v>0</v>
          </cell>
          <cell r="P19">
            <v>0</v>
          </cell>
          <cell r="Q19">
            <v>3.229166666666667</v>
          </cell>
          <cell r="R19">
            <v>0</v>
          </cell>
          <cell r="S19">
            <v>0</v>
          </cell>
          <cell r="T19">
            <v>13.377976190476193</v>
          </cell>
          <cell r="U19">
            <v>12.916666666666668</v>
          </cell>
          <cell r="V19">
            <v>14.300595238095241</v>
          </cell>
          <cell r="W19">
            <v>5.5357142857142856</v>
          </cell>
          <cell r="X19">
            <v>0</v>
          </cell>
          <cell r="Y19">
            <v>0</v>
          </cell>
          <cell r="Z19">
            <v>0</v>
          </cell>
          <cell r="AA19">
            <v>0</v>
          </cell>
          <cell r="AB19">
            <v>0</v>
          </cell>
          <cell r="AC19">
            <v>7.3809523809523814</v>
          </cell>
          <cell r="AD19">
            <v>13.377976190476193</v>
          </cell>
          <cell r="AE19">
            <v>12.916666666666668</v>
          </cell>
          <cell r="AF19">
            <v>79.806547619047635</v>
          </cell>
          <cell r="AG19">
            <v>1915.3679999999999</v>
          </cell>
        </row>
        <row r="20">
          <cell r="A20" t="str">
            <v>A07</v>
          </cell>
          <cell r="B20" t="str">
            <v>A07</v>
          </cell>
          <cell r="C20">
            <v>0.3125</v>
          </cell>
          <cell r="D20">
            <v>0.9375</v>
          </cell>
          <cell r="E20">
            <v>0.3125</v>
          </cell>
          <cell r="F20">
            <v>0.89583333333333337</v>
          </cell>
          <cell r="G20">
            <v>0.3125</v>
          </cell>
          <cell r="H20">
            <v>0.89583333333333337</v>
          </cell>
          <cell r="I20">
            <v>0.3125</v>
          </cell>
          <cell r="J20">
            <v>0.89583333333333337</v>
          </cell>
          <cell r="K20">
            <v>0.3125</v>
          </cell>
          <cell r="L20">
            <v>0.9375</v>
          </cell>
          <cell r="M20">
            <v>0</v>
          </cell>
          <cell r="N20">
            <v>0</v>
          </cell>
          <cell r="O20">
            <v>0</v>
          </cell>
          <cell r="P20">
            <v>0</v>
          </cell>
          <cell r="Q20">
            <v>3.0000000000000004</v>
          </cell>
          <cell r="R20">
            <v>0</v>
          </cell>
          <cell r="S20">
            <v>0</v>
          </cell>
          <cell r="T20">
            <v>12.428571428571432</v>
          </cell>
          <cell r="U20">
            <v>12.000000000000002</v>
          </cell>
          <cell r="V20">
            <v>13.285714285714288</v>
          </cell>
          <cell r="W20">
            <v>5.1428571428571432</v>
          </cell>
          <cell r="X20">
            <v>0</v>
          </cell>
          <cell r="Y20">
            <v>0</v>
          </cell>
          <cell r="Z20">
            <v>0</v>
          </cell>
          <cell r="AA20">
            <v>0</v>
          </cell>
          <cell r="AB20">
            <v>0</v>
          </cell>
          <cell r="AC20">
            <v>6.8571428571428577</v>
          </cell>
          <cell r="AD20">
            <v>12.428571428571432</v>
          </cell>
          <cell r="AE20">
            <v>12.000000000000002</v>
          </cell>
          <cell r="AF20">
            <v>74.142857142857153</v>
          </cell>
          <cell r="AG20">
            <v>1779.432</v>
          </cell>
        </row>
        <row r="21">
          <cell r="A21" t="str">
            <v>A08</v>
          </cell>
          <cell r="B21" t="str">
            <v>A08</v>
          </cell>
          <cell r="C21">
            <v>0.3125</v>
          </cell>
          <cell r="D21">
            <v>0.83333333333333337</v>
          </cell>
          <cell r="E21">
            <v>0.3125</v>
          </cell>
          <cell r="F21">
            <v>1</v>
          </cell>
          <cell r="G21">
            <v>0.3125</v>
          </cell>
          <cell r="H21">
            <v>0.75</v>
          </cell>
          <cell r="I21">
            <v>0.3125</v>
          </cell>
          <cell r="J21">
            <v>1</v>
          </cell>
          <cell r="K21">
            <v>0.3125</v>
          </cell>
          <cell r="L21">
            <v>0.83333333333333337</v>
          </cell>
          <cell r="M21">
            <v>0</v>
          </cell>
          <cell r="N21">
            <v>0</v>
          </cell>
          <cell r="O21">
            <v>0</v>
          </cell>
          <cell r="P21">
            <v>0</v>
          </cell>
          <cell r="Q21">
            <v>2.854166666666667</v>
          </cell>
          <cell r="R21">
            <v>0</v>
          </cell>
          <cell r="S21">
            <v>0</v>
          </cell>
          <cell r="T21">
            <v>11.824404761904765</v>
          </cell>
          <cell r="U21">
            <v>11.416666666666668</v>
          </cell>
          <cell r="V21">
            <v>12.639880952380954</v>
          </cell>
          <cell r="W21">
            <v>4.8928571428571432</v>
          </cell>
          <cell r="X21">
            <v>0</v>
          </cell>
          <cell r="Y21">
            <v>0</v>
          </cell>
          <cell r="Z21">
            <v>0</v>
          </cell>
          <cell r="AA21">
            <v>0</v>
          </cell>
          <cell r="AB21">
            <v>0</v>
          </cell>
          <cell r="AC21">
            <v>6.5238095238095237</v>
          </cell>
          <cell r="AD21">
            <v>11.824404761904765</v>
          </cell>
          <cell r="AE21">
            <v>11.416666666666668</v>
          </cell>
          <cell r="AF21">
            <v>70.538690476190496</v>
          </cell>
          <cell r="AG21">
            <v>1692.9360000000001</v>
          </cell>
        </row>
        <row r="22">
          <cell r="A22" t="str">
            <v>A09</v>
          </cell>
          <cell r="B22" t="str">
            <v>A09</v>
          </cell>
          <cell r="C22">
            <v>0.3125</v>
          </cell>
          <cell r="D22">
            <v>0.8125</v>
          </cell>
          <cell r="E22">
            <v>0.3125</v>
          </cell>
          <cell r="F22">
            <v>0.75</v>
          </cell>
          <cell r="G22">
            <v>0.3125</v>
          </cell>
          <cell r="H22">
            <v>0.60416666666666663</v>
          </cell>
          <cell r="I22">
            <v>0.3125</v>
          </cell>
          <cell r="J22">
            <v>0.75</v>
          </cell>
          <cell r="K22">
            <v>0.3125</v>
          </cell>
          <cell r="L22">
            <v>0.60416666666666663</v>
          </cell>
          <cell r="M22">
            <v>0.3125</v>
          </cell>
          <cell r="N22">
            <v>0.5625</v>
          </cell>
          <cell r="O22">
            <v>0</v>
          </cell>
          <cell r="P22">
            <v>0</v>
          </cell>
          <cell r="Q22">
            <v>2.208333333333333</v>
          </cell>
          <cell r="R22">
            <v>0</v>
          </cell>
          <cell r="S22">
            <v>0</v>
          </cell>
          <cell r="T22">
            <v>9.1488095238095237</v>
          </cell>
          <cell r="U22">
            <v>8.8333333333333321</v>
          </cell>
          <cell r="V22">
            <v>9.7797619047619033</v>
          </cell>
          <cell r="W22">
            <v>3.7857142857142851</v>
          </cell>
          <cell r="X22">
            <v>0</v>
          </cell>
          <cell r="Y22">
            <v>0</v>
          </cell>
          <cell r="Z22">
            <v>0</v>
          </cell>
          <cell r="AA22">
            <v>0</v>
          </cell>
          <cell r="AB22">
            <v>0</v>
          </cell>
          <cell r="AC22">
            <v>5.0476190476190466</v>
          </cell>
          <cell r="AD22">
            <v>9.1488095238095237</v>
          </cell>
          <cell r="AE22">
            <v>8.8333333333333321</v>
          </cell>
          <cell r="AF22">
            <v>54.577380952380949</v>
          </cell>
          <cell r="AG22">
            <v>1309.8720000000001</v>
          </cell>
        </row>
        <row r="23">
          <cell r="A23" t="str">
            <v>A10</v>
          </cell>
          <cell r="B23" t="str">
            <v>A10- Zona 1: scuola</v>
          </cell>
          <cell r="C23">
            <v>0.3125</v>
          </cell>
          <cell r="D23">
            <v>0.77083333333333337</v>
          </cell>
          <cell r="E23">
            <v>0.3125</v>
          </cell>
          <cell r="F23">
            <v>0.77083333333333337</v>
          </cell>
          <cell r="G23">
            <v>0.3125</v>
          </cell>
          <cell r="H23">
            <v>0.77083333333333337</v>
          </cell>
          <cell r="I23">
            <v>0.3125</v>
          </cell>
          <cell r="J23">
            <v>0.77083333333333337</v>
          </cell>
          <cell r="K23">
            <v>0.3125</v>
          </cell>
          <cell r="L23">
            <v>0.77083333333333337</v>
          </cell>
          <cell r="M23">
            <v>0</v>
          </cell>
          <cell r="N23">
            <v>0</v>
          </cell>
          <cell r="O23">
            <v>0</v>
          </cell>
          <cell r="P23">
            <v>0</v>
          </cell>
          <cell r="Q23">
            <v>2.291666666666667</v>
          </cell>
          <cell r="R23">
            <v>0</v>
          </cell>
          <cell r="S23">
            <v>0</v>
          </cell>
          <cell r="T23">
            <v>9.4940476190476204</v>
          </cell>
          <cell r="U23">
            <v>9.1666666666666679</v>
          </cell>
          <cell r="V23">
            <v>10.148809523809526</v>
          </cell>
          <cell r="W23">
            <v>3.9285714285714288</v>
          </cell>
          <cell r="X23">
            <v>0</v>
          </cell>
          <cell r="Y23">
            <v>0</v>
          </cell>
          <cell r="Z23">
            <v>0</v>
          </cell>
          <cell r="AA23">
            <v>0</v>
          </cell>
          <cell r="AB23">
            <v>0</v>
          </cell>
          <cell r="AC23">
            <v>5.2380952380952381</v>
          </cell>
          <cell r="AD23">
            <v>9.4940476190476204</v>
          </cell>
          <cell r="AE23">
            <v>9.1666666666666679</v>
          </cell>
          <cell r="AF23">
            <v>56.636904761904773</v>
          </cell>
          <cell r="AG23">
            <v>1359.288</v>
          </cell>
        </row>
        <row r="24">
          <cell r="A24">
            <v>0</v>
          </cell>
          <cell r="B24" t="str">
            <v>A10- Zona 2: palestra</v>
          </cell>
          <cell r="C24">
            <v>0.6875</v>
          </cell>
          <cell r="D24">
            <v>0.95833333333333337</v>
          </cell>
          <cell r="E24">
            <v>0.6875</v>
          </cell>
          <cell r="F24">
            <v>0.95833333333333337</v>
          </cell>
          <cell r="G24">
            <v>0.6875</v>
          </cell>
          <cell r="H24">
            <v>0.95833333333333337</v>
          </cell>
          <cell r="I24">
            <v>0.6875</v>
          </cell>
          <cell r="J24">
            <v>0.95833333333333337</v>
          </cell>
          <cell r="K24">
            <v>0.6875</v>
          </cell>
          <cell r="L24">
            <v>0.95833333333333337</v>
          </cell>
          <cell r="M24">
            <v>0.6875</v>
          </cell>
          <cell r="N24">
            <v>0.95833333333333337</v>
          </cell>
          <cell r="O24">
            <v>0.6875</v>
          </cell>
          <cell r="P24">
            <v>0.95833333333333337</v>
          </cell>
          <cell r="Q24">
            <v>1.8958333333333339</v>
          </cell>
          <cell r="R24">
            <v>0</v>
          </cell>
          <cell r="S24">
            <v>0</v>
          </cell>
          <cell r="T24">
            <v>7.8541666666666696</v>
          </cell>
          <cell r="U24">
            <v>7.5833333333333357</v>
          </cell>
          <cell r="V24">
            <v>8.3958333333333357</v>
          </cell>
          <cell r="W24">
            <v>3.2500000000000009</v>
          </cell>
          <cell r="X24">
            <v>0</v>
          </cell>
          <cell r="Y24">
            <v>0</v>
          </cell>
          <cell r="Z24">
            <v>0</v>
          </cell>
          <cell r="AA24">
            <v>0</v>
          </cell>
          <cell r="AB24">
            <v>0</v>
          </cell>
          <cell r="AC24">
            <v>4.3333333333333348</v>
          </cell>
          <cell r="AD24">
            <v>7.8541666666666696</v>
          </cell>
          <cell r="AE24">
            <v>7.5833333333333357</v>
          </cell>
          <cell r="AF24">
            <v>46.854166666666686</v>
          </cell>
          <cell r="AG24">
            <v>0</v>
          </cell>
        </row>
        <row r="25">
          <cell r="A25" t="str">
            <v>A13</v>
          </cell>
          <cell r="B25" t="str">
            <v>A13</v>
          </cell>
          <cell r="C25">
            <v>0.3125</v>
          </cell>
          <cell r="D25">
            <v>0.95833333333333337</v>
          </cell>
          <cell r="E25">
            <v>0.3125</v>
          </cell>
          <cell r="F25">
            <v>0.95833333333333337</v>
          </cell>
          <cell r="G25">
            <v>0.3125</v>
          </cell>
          <cell r="H25">
            <v>0.95833333333333337</v>
          </cell>
          <cell r="I25">
            <v>0.33333333333333331</v>
          </cell>
          <cell r="J25">
            <v>0.95833333333333337</v>
          </cell>
          <cell r="K25">
            <v>0.3125</v>
          </cell>
          <cell r="L25">
            <v>0.95833333333333337</v>
          </cell>
          <cell r="M25">
            <v>0.33333333333333331</v>
          </cell>
          <cell r="N25">
            <v>0.95833333333333337</v>
          </cell>
          <cell r="O25">
            <v>0.33333333333333331</v>
          </cell>
          <cell r="P25">
            <v>0.91666666666666663</v>
          </cell>
          <cell r="Q25">
            <v>4.416666666666667</v>
          </cell>
          <cell r="R25">
            <v>0</v>
          </cell>
          <cell r="S25">
            <v>0</v>
          </cell>
          <cell r="T25">
            <v>18.297619047619051</v>
          </cell>
          <cell r="U25">
            <v>17.666666666666668</v>
          </cell>
          <cell r="V25">
            <v>19.55952380952381</v>
          </cell>
          <cell r="W25">
            <v>7.5714285714285712</v>
          </cell>
          <cell r="X25">
            <v>0</v>
          </cell>
          <cell r="Y25">
            <v>0</v>
          </cell>
          <cell r="Z25">
            <v>0</v>
          </cell>
          <cell r="AA25">
            <v>0</v>
          </cell>
          <cell r="AB25">
            <v>0</v>
          </cell>
          <cell r="AC25">
            <v>10.095238095238095</v>
          </cell>
          <cell r="AD25">
            <v>18.297619047619051</v>
          </cell>
          <cell r="AE25">
            <v>17.666666666666668</v>
          </cell>
          <cell r="AF25">
            <v>109.15476190476193</v>
          </cell>
          <cell r="AG25">
            <v>2619.7200000000003</v>
          </cell>
        </row>
        <row r="26">
          <cell r="A26" t="str">
            <v>A20</v>
          </cell>
          <cell r="B26" t="str">
            <v>A20- Zona 1: materna</v>
          </cell>
          <cell r="C26">
            <v>0.3125</v>
          </cell>
          <cell r="D26">
            <v>0.75</v>
          </cell>
          <cell r="E26">
            <v>0.3125</v>
          </cell>
          <cell r="F26">
            <v>0.75</v>
          </cell>
          <cell r="G26">
            <v>0.3125</v>
          </cell>
          <cell r="H26">
            <v>0.75</v>
          </cell>
          <cell r="I26">
            <v>0.3125</v>
          </cell>
          <cell r="J26">
            <v>0.75</v>
          </cell>
          <cell r="K26">
            <v>0.3125</v>
          </cell>
          <cell r="L26">
            <v>0.75</v>
          </cell>
          <cell r="M26">
            <v>0</v>
          </cell>
          <cell r="N26">
            <v>0</v>
          </cell>
          <cell r="O26">
            <v>0</v>
          </cell>
          <cell r="P26">
            <v>0</v>
          </cell>
          <cell r="Q26">
            <v>2.1875</v>
          </cell>
          <cell r="R26">
            <v>0</v>
          </cell>
          <cell r="S26">
            <v>0</v>
          </cell>
          <cell r="T26">
            <v>9.0625</v>
          </cell>
          <cell r="U26">
            <v>8.75</v>
          </cell>
          <cell r="V26">
            <v>9.6875</v>
          </cell>
          <cell r="W26">
            <v>3.75</v>
          </cell>
          <cell r="X26">
            <v>0</v>
          </cell>
          <cell r="Y26">
            <v>0</v>
          </cell>
          <cell r="Z26">
            <v>0</v>
          </cell>
          <cell r="AA26">
            <v>0</v>
          </cell>
          <cell r="AB26">
            <v>0</v>
          </cell>
          <cell r="AC26">
            <v>5</v>
          </cell>
          <cell r="AD26">
            <v>9.0625</v>
          </cell>
          <cell r="AE26">
            <v>8.75</v>
          </cell>
          <cell r="AF26">
            <v>54.0625</v>
          </cell>
          <cell r="AG26">
            <v>1297.5120000000002</v>
          </cell>
        </row>
        <row r="27">
          <cell r="A27">
            <v>0</v>
          </cell>
          <cell r="B27" t="str">
            <v>A20- Zona 2: elementare</v>
          </cell>
          <cell r="C27">
            <v>0.3125</v>
          </cell>
          <cell r="D27">
            <v>0.75</v>
          </cell>
          <cell r="E27">
            <v>0.3125</v>
          </cell>
          <cell r="F27">
            <v>0.75</v>
          </cell>
          <cell r="G27">
            <v>0.3125</v>
          </cell>
          <cell r="H27">
            <v>0.75</v>
          </cell>
          <cell r="I27">
            <v>0.3125</v>
          </cell>
          <cell r="J27">
            <v>0.75</v>
          </cell>
          <cell r="K27">
            <v>0.3125</v>
          </cell>
          <cell r="L27">
            <v>0.75</v>
          </cell>
          <cell r="M27">
            <v>0</v>
          </cell>
          <cell r="N27">
            <v>0</v>
          </cell>
          <cell r="O27">
            <v>0</v>
          </cell>
          <cell r="P27">
            <v>0</v>
          </cell>
          <cell r="Q27">
            <v>2.1875</v>
          </cell>
          <cell r="R27">
            <v>0</v>
          </cell>
          <cell r="S27">
            <v>0</v>
          </cell>
          <cell r="T27">
            <v>9.0625</v>
          </cell>
          <cell r="U27">
            <v>8.75</v>
          </cell>
          <cell r="V27">
            <v>9.6875</v>
          </cell>
          <cell r="W27">
            <v>3.75</v>
          </cell>
          <cell r="X27">
            <v>0</v>
          </cell>
          <cell r="Y27">
            <v>0</v>
          </cell>
          <cell r="Z27">
            <v>0</v>
          </cell>
          <cell r="AA27">
            <v>0</v>
          </cell>
          <cell r="AB27">
            <v>0</v>
          </cell>
          <cell r="AC27">
            <v>5</v>
          </cell>
          <cell r="AD27">
            <v>9.0625</v>
          </cell>
          <cell r="AE27">
            <v>8.75</v>
          </cell>
          <cell r="AF27">
            <v>54.0625</v>
          </cell>
          <cell r="AG27">
            <v>0</v>
          </cell>
        </row>
        <row r="28">
          <cell r="A28" t="str">
            <v>A21</v>
          </cell>
          <cell r="B28" t="str">
            <v>A21</v>
          </cell>
          <cell r="C28">
            <v>0.3125</v>
          </cell>
          <cell r="D28">
            <v>0.8125</v>
          </cell>
          <cell r="E28">
            <v>0.3125</v>
          </cell>
          <cell r="F28">
            <v>0.8125</v>
          </cell>
          <cell r="G28">
            <v>0.3125</v>
          </cell>
          <cell r="H28">
            <v>0.8125</v>
          </cell>
          <cell r="I28">
            <v>0.3125</v>
          </cell>
          <cell r="J28">
            <v>0.8125</v>
          </cell>
          <cell r="K28">
            <v>0.3125</v>
          </cell>
          <cell r="L28">
            <v>0.8125</v>
          </cell>
          <cell r="M28">
            <v>0.3125</v>
          </cell>
          <cell r="N28">
            <v>0.89583333333333337</v>
          </cell>
          <cell r="O28">
            <v>0.33333333333333331</v>
          </cell>
          <cell r="P28">
            <v>0.85416666666666663</v>
          </cell>
          <cell r="Q28">
            <v>3.604166666666667</v>
          </cell>
          <cell r="R28">
            <v>0</v>
          </cell>
          <cell r="S28">
            <v>0</v>
          </cell>
          <cell r="T28">
            <v>14.931547619047622</v>
          </cell>
          <cell r="U28">
            <v>14.416666666666668</v>
          </cell>
          <cell r="V28">
            <v>15.961309523809526</v>
          </cell>
          <cell r="W28">
            <v>6.1785714285714288</v>
          </cell>
          <cell r="X28">
            <v>0</v>
          </cell>
          <cell r="Y28">
            <v>0</v>
          </cell>
          <cell r="Z28">
            <v>0</v>
          </cell>
          <cell r="AA28">
            <v>0</v>
          </cell>
          <cell r="AB28">
            <v>0</v>
          </cell>
          <cell r="AC28">
            <v>8.238095238095239</v>
          </cell>
          <cell r="AD28">
            <v>14.931547619047622</v>
          </cell>
          <cell r="AE28">
            <v>14.416666666666668</v>
          </cell>
          <cell r="AF28">
            <v>89.074404761904788</v>
          </cell>
          <cell r="AG28">
            <v>2137.8000000000002</v>
          </cell>
        </row>
        <row r="29">
          <cell r="A29" t="str">
            <v>A23</v>
          </cell>
          <cell r="B29" t="str">
            <v>A23</v>
          </cell>
          <cell r="C29">
            <v>0.3125</v>
          </cell>
          <cell r="D29">
            <v>0.58333333333333337</v>
          </cell>
          <cell r="E29">
            <v>0.3125</v>
          </cell>
          <cell r="F29">
            <v>0.75</v>
          </cell>
          <cell r="G29">
            <v>0.3125</v>
          </cell>
          <cell r="H29">
            <v>0.58333333333333337</v>
          </cell>
          <cell r="I29">
            <v>0.3125</v>
          </cell>
          <cell r="J29">
            <v>0.75</v>
          </cell>
          <cell r="K29">
            <v>0.3125</v>
          </cell>
          <cell r="L29">
            <v>0.58333333333333337</v>
          </cell>
          <cell r="M29">
            <v>0.3125</v>
          </cell>
          <cell r="N29">
            <v>0.58333333333333337</v>
          </cell>
          <cell r="O29">
            <v>0</v>
          </cell>
          <cell r="P29">
            <v>0</v>
          </cell>
          <cell r="Q29">
            <v>1.9583333333333335</v>
          </cell>
          <cell r="R29">
            <v>0</v>
          </cell>
          <cell r="S29">
            <v>0</v>
          </cell>
          <cell r="T29">
            <v>8.113095238095239</v>
          </cell>
          <cell r="U29">
            <v>7.8333333333333339</v>
          </cell>
          <cell r="V29">
            <v>8.6726190476190492</v>
          </cell>
          <cell r="W29">
            <v>3.3571428571428572</v>
          </cell>
          <cell r="X29">
            <v>0</v>
          </cell>
          <cell r="Y29">
            <v>0</v>
          </cell>
          <cell r="Z29">
            <v>0</v>
          </cell>
          <cell r="AA29">
            <v>0</v>
          </cell>
          <cell r="AB29">
            <v>0</v>
          </cell>
          <cell r="AC29">
            <v>4.4761904761904763</v>
          </cell>
          <cell r="AD29">
            <v>8.113095238095239</v>
          </cell>
          <cell r="AE29">
            <v>7.8333333333333339</v>
          </cell>
          <cell r="AF29">
            <v>48.398809523809533</v>
          </cell>
          <cell r="AG29">
            <v>1161.576</v>
          </cell>
        </row>
        <row r="30">
          <cell r="A30" t="str">
            <v>B01</v>
          </cell>
          <cell r="B30" t="str">
            <v>B01</v>
          </cell>
          <cell r="C30">
            <v>0.3125</v>
          </cell>
          <cell r="D30">
            <v>0.79166666666666663</v>
          </cell>
          <cell r="E30">
            <v>0.3125</v>
          </cell>
          <cell r="F30">
            <v>0.79166666666666663</v>
          </cell>
          <cell r="G30">
            <v>0.3125</v>
          </cell>
          <cell r="H30">
            <v>0.79166666666666663</v>
          </cell>
          <cell r="I30">
            <v>0.3125</v>
          </cell>
          <cell r="J30">
            <v>0.79166666666666663</v>
          </cell>
          <cell r="K30">
            <v>0.3125</v>
          </cell>
          <cell r="L30">
            <v>0.79166666666666663</v>
          </cell>
          <cell r="M30">
            <v>0.3125</v>
          </cell>
          <cell r="N30">
            <v>0.58333333333333337</v>
          </cell>
          <cell r="O30">
            <v>0</v>
          </cell>
          <cell r="P30">
            <v>0</v>
          </cell>
          <cell r="Q30">
            <v>2.6666666666666665</v>
          </cell>
          <cell r="R30">
            <v>0</v>
          </cell>
          <cell r="S30">
            <v>0</v>
          </cell>
          <cell r="T30">
            <v>11.047619047619047</v>
          </cell>
          <cell r="U30">
            <v>10.666666666666666</v>
          </cell>
          <cell r="V30">
            <v>11.80952380952381</v>
          </cell>
          <cell r="W30">
            <v>4.5714285714285712</v>
          </cell>
          <cell r="X30">
            <v>0</v>
          </cell>
          <cell r="Y30">
            <v>0</v>
          </cell>
          <cell r="Z30">
            <v>0</v>
          </cell>
          <cell r="AA30">
            <v>0</v>
          </cell>
          <cell r="AB30">
            <v>0</v>
          </cell>
          <cell r="AC30">
            <v>6.0952380952380949</v>
          </cell>
          <cell r="AD30">
            <v>11.047619047619047</v>
          </cell>
          <cell r="AE30">
            <v>10.666666666666666</v>
          </cell>
          <cell r="AF30">
            <v>65.904761904761912</v>
          </cell>
          <cell r="AG30">
            <v>1581.72</v>
          </cell>
        </row>
        <row r="31">
          <cell r="A31" t="str">
            <v>B02</v>
          </cell>
          <cell r="B31" t="str">
            <v>B02</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row>
        <row r="32">
          <cell r="A32" t="str">
            <v>B03</v>
          </cell>
          <cell r="B32" t="str">
            <v>B03</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row>
        <row r="33">
          <cell r="A33" t="str">
            <v>B04</v>
          </cell>
          <cell r="B33" t="str">
            <v>B04</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row>
        <row r="34">
          <cell r="A34" t="str">
            <v>B05</v>
          </cell>
          <cell r="B34" t="str">
            <v>B05</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row>
        <row r="35">
          <cell r="A35" t="str">
            <v>B07</v>
          </cell>
          <cell r="B35" t="str">
            <v>B07</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row>
        <row r="36">
          <cell r="A36" t="str">
            <v>B09</v>
          </cell>
          <cell r="B36" t="str">
            <v>B09</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row>
        <row r="37">
          <cell r="A37" t="str">
            <v>B12</v>
          </cell>
          <cell r="B37" t="str">
            <v>B12</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row>
        <row r="38">
          <cell r="A38" t="str">
            <v>B15</v>
          </cell>
          <cell r="B38" t="str">
            <v>B15- Zona 1: campo gioco</v>
          </cell>
          <cell r="C38">
            <v>0.33333333333333331</v>
          </cell>
          <cell r="D38">
            <v>0.75</v>
          </cell>
          <cell r="E38">
            <v>0.33333333333333331</v>
          </cell>
          <cell r="F38">
            <v>0.75</v>
          </cell>
          <cell r="G38">
            <v>0.33333333333333331</v>
          </cell>
          <cell r="H38">
            <v>0.75</v>
          </cell>
          <cell r="I38">
            <v>0.33333333333333331</v>
          </cell>
          <cell r="J38">
            <v>0.75</v>
          </cell>
          <cell r="K38">
            <v>0.33333333333333331</v>
          </cell>
          <cell r="L38">
            <v>0.75</v>
          </cell>
          <cell r="M38">
            <v>0</v>
          </cell>
          <cell r="N38">
            <v>0</v>
          </cell>
          <cell r="O38">
            <v>0</v>
          </cell>
          <cell r="P38">
            <v>0</v>
          </cell>
          <cell r="Q38">
            <v>2.0833333333333335</v>
          </cell>
          <cell r="R38">
            <v>0</v>
          </cell>
          <cell r="S38">
            <v>0</v>
          </cell>
          <cell r="T38">
            <v>8.6309523809523832</v>
          </cell>
          <cell r="U38">
            <v>8.3333333333333339</v>
          </cell>
          <cell r="V38">
            <v>9.2261904761904781</v>
          </cell>
          <cell r="W38">
            <v>3.5714285714285716</v>
          </cell>
          <cell r="X38">
            <v>0</v>
          </cell>
          <cell r="Y38">
            <v>0</v>
          </cell>
          <cell r="Z38">
            <v>0</v>
          </cell>
          <cell r="AA38">
            <v>0</v>
          </cell>
          <cell r="AB38">
            <v>0</v>
          </cell>
          <cell r="AC38">
            <v>4.7619047619047619</v>
          </cell>
          <cell r="AD38">
            <v>8.6309523809523832</v>
          </cell>
          <cell r="AE38">
            <v>8.3333333333333339</v>
          </cell>
          <cell r="AF38">
            <v>51.488095238095248</v>
          </cell>
          <cell r="AG38">
            <v>1235.7360000000001</v>
          </cell>
        </row>
        <row r="39">
          <cell r="A39">
            <v>0</v>
          </cell>
          <cell r="B39" t="str">
            <v>B15- Zona 2: spogliatoi</v>
          </cell>
          <cell r="C39">
            <v>0.33333333333333331</v>
          </cell>
          <cell r="D39">
            <v>0.75</v>
          </cell>
          <cell r="E39">
            <v>0.33333333333333331</v>
          </cell>
          <cell r="F39">
            <v>0.75</v>
          </cell>
          <cell r="G39">
            <v>0.33333333333333331</v>
          </cell>
          <cell r="H39">
            <v>0.75</v>
          </cell>
          <cell r="I39">
            <v>0.33333333333333331</v>
          </cell>
          <cell r="J39">
            <v>0.75</v>
          </cell>
          <cell r="K39">
            <v>0.33333333333333331</v>
          </cell>
          <cell r="L39">
            <v>0.75</v>
          </cell>
          <cell r="M39">
            <v>0</v>
          </cell>
          <cell r="N39">
            <v>0</v>
          </cell>
          <cell r="O39">
            <v>0</v>
          </cell>
          <cell r="P39">
            <v>0</v>
          </cell>
          <cell r="Q39">
            <v>2.0833333333333335</v>
          </cell>
          <cell r="R39">
            <v>0</v>
          </cell>
          <cell r="S39">
            <v>0</v>
          </cell>
          <cell r="T39">
            <v>8.6309523809523832</v>
          </cell>
          <cell r="U39">
            <v>8.3333333333333339</v>
          </cell>
          <cell r="V39">
            <v>9.2261904761904781</v>
          </cell>
          <cell r="W39">
            <v>3.5714285714285716</v>
          </cell>
          <cell r="X39">
            <v>0</v>
          </cell>
          <cell r="Y39">
            <v>0</v>
          </cell>
          <cell r="Z39">
            <v>0</v>
          </cell>
          <cell r="AA39">
            <v>0</v>
          </cell>
          <cell r="AB39">
            <v>0</v>
          </cell>
          <cell r="AC39">
            <v>4.7619047619047619</v>
          </cell>
          <cell r="AD39">
            <v>8.6309523809523832</v>
          </cell>
          <cell r="AE39">
            <v>8.3333333333333339</v>
          </cell>
          <cell r="AF39">
            <v>51.488095238095248</v>
          </cell>
          <cell r="AG39">
            <v>0</v>
          </cell>
        </row>
        <row r="40">
          <cell r="A40" t="str">
            <v>B19</v>
          </cell>
          <cell r="B40" t="str">
            <v>B19</v>
          </cell>
          <cell r="C40">
            <v>0.3125</v>
          </cell>
          <cell r="D40">
            <v>0.95833333333333337</v>
          </cell>
          <cell r="E40">
            <v>0.3125</v>
          </cell>
          <cell r="F40">
            <v>0.95833333333333337</v>
          </cell>
          <cell r="G40">
            <v>0.3125</v>
          </cell>
          <cell r="H40">
            <v>0.95833333333333337</v>
          </cell>
          <cell r="I40">
            <v>0.3125</v>
          </cell>
          <cell r="J40">
            <v>0.95833333333333337</v>
          </cell>
          <cell r="K40">
            <v>0.3125</v>
          </cell>
          <cell r="L40">
            <v>0.95833333333333337</v>
          </cell>
          <cell r="M40">
            <v>0.3125</v>
          </cell>
          <cell r="N40">
            <v>0.66666666666666663</v>
          </cell>
          <cell r="O40">
            <v>0</v>
          </cell>
          <cell r="P40">
            <v>0</v>
          </cell>
          <cell r="Q40">
            <v>3.5833333333333335</v>
          </cell>
          <cell r="R40">
            <v>0</v>
          </cell>
          <cell r="S40">
            <v>0</v>
          </cell>
          <cell r="T40">
            <v>14.845238095238097</v>
          </cell>
          <cell r="U40">
            <v>14.333333333333334</v>
          </cell>
          <cell r="V40">
            <v>15.86904761904762</v>
          </cell>
          <cell r="W40">
            <v>6.1428571428571423</v>
          </cell>
          <cell r="X40">
            <v>0</v>
          </cell>
          <cell r="Y40">
            <v>0</v>
          </cell>
          <cell r="Z40">
            <v>0</v>
          </cell>
          <cell r="AA40">
            <v>0</v>
          </cell>
          <cell r="AB40">
            <v>0</v>
          </cell>
          <cell r="AC40">
            <v>8.1904761904761898</v>
          </cell>
          <cell r="AD40">
            <v>14.845238095238097</v>
          </cell>
          <cell r="AE40">
            <v>14.333333333333334</v>
          </cell>
          <cell r="AF40">
            <v>88.55952380952381</v>
          </cell>
          <cell r="AG40">
            <v>2125.44</v>
          </cell>
        </row>
        <row r="41">
          <cell r="A41" t="str">
            <v>A11</v>
          </cell>
          <cell r="B41" t="str">
            <v>A11</v>
          </cell>
          <cell r="C41">
            <v>0.3125</v>
          </cell>
          <cell r="D41">
            <v>0.75</v>
          </cell>
          <cell r="E41">
            <v>0.3125</v>
          </cell>
          <cell r="F41">
            <v>0.75</v>
          </cell>
          <cell r="G41">
            <v>0.3125</v>
          </cell>
          <cell r="H41">
            <v>0.75</v>
          </cell>
          <cell r="I41">
            <v>0.3125</v>
          </cell>
          <cell r="J41">
            <v>0.75</v>
          </cell>
          <cell r="K41">
            <v>0.3125</v>
          </cell>
          <cell r="L41">
            <v>0.75</v>
          </cell>
          <cell r="M41">
            <v>0</v>
          </cell>
          <cell r="N41">
            <v>0</v>
          </cell>
          <cell r="O41">
            <v>0</v>
          </cell>
          <cell r="P41">
            <v>0</v>
          </cell>
          <cell r="Q41">
            <v>2.1875</v>
          </cell>
          <cell r="R41">
            <v>0</v>
          </cell>
          <cell r="S41">
            <v>0</v>
          </cell>
          <cell r="T41">
            <v>9.0625</v>
          </cell>
          <cell r="U41">
            <v>8.75</v>
          </cell>
          <cell r="V41">
            <v>9.6875</v>
          </cell>
          <cell r="W41">
            <v>3.75</v>
          </cell>
          <cell r="X41">
            <v>0</v>
          </cell>
          <cell r="Y41">
            <v>0</v>
          </cell>
          <cell r="Z41">
            <v>0</v>
          </cell>
          <cell r="AA41">
            <v>0</v>
          </cell>
          <cell r="AB41">
            <v>0</v>
          </cell>
          <cell r="AC41">
            <v>5</v>
          </cell>
          <cell r="AD41">
            <v>9.0625</v>
          </cell>
          <cell r="AE41">
            <v>8.75</v>
          </cell>
          <cell r="AF41">
            <v>54.0625</v>
          </cell>
          <cell r="AG41">
            <v>1297.5120000000002</v>
          </cell>
        </row>
        <row r="42">
          <cell r="A42" t="str">
            <v>A12</v>
          </cell>
          <cell r="B42" t="str">
            <v>A12</v>
          </cell>
          <cell r="C42">
            <v>0.3125</v>
          </cell>
          <cell r="D42">
            <v>0.70833333333333337</v>
          </cell>
          <cell r="E42">
            <v>0.3125</v>
          </cell>
          <cell r="F42">
            <v>0.70833333333333337</v>
          </cell>
          <cell r="G42">
            <v>0.3125</v>
          </cell>
          <cell r="H42">
            <v>0.70833333333333337</v>
          </cell>
          <cell r="I42">
            <v>0.3125</v>
          </cell>
          <cell r="J42">
            <v>0.70833333333333337</v>
          </cell>
          <cell r="K42">
            <v>0.3125</v>
          </cell>
          <cell r="L42">
            <v>0.70833333333333337</v>
          </cell>
          <cell r="M42">
            <v>0</v>
          </cell>
          <cell r="N42">
            <v>0</v>
          </cell>
          <cell r="O42">
            <v>0</v>
          </cell>
          <cell r="P42">
            <v>0</v>
          </cell>
          <cell r="Q42">
            <v>1.979166666666667</v>
          </cell>
          <cell r="R42">
            <v>0</v>
          </cell>
          <cell r="S42">
            <v>0</v>
          </cell>
          <cell r="T42">
            <v>8.1994047619047645</v>
          </cell>
          <cell r="U42">
            <v>7.9166666666666679</v>
          </cell>
          <cell r="V42">
            <v>8.7648809523809543</v>
          </cell>
          <cell r="W42">
            <v>3.3928571428571432</v>
          </cell>
          <cell r="X42">
            <v>0</v>
          </cell>
          <cell r="Y42">
            <v>0</v>
          </cell>
          <cell r="Z42">
            <v>0</v>
          </cell>
          <cell r="AA42">
            <v>0</v>
          </cell>
          <cell r="AB42">
            <v>0</v>
          </cell>
          <cell r="AC42">
            <v>4.5238095238095246</v>
          </cell>
          <cell r="AD42">
            <v>8.1994047619047645</v>
          </cell>
          <cell r="AE42">
            <v>7.9166666666666679</v>
          </cell>
          <cell r="AF42">
            <v>48.913690476190482</v>
          </cell>
          <cell r="AG42">
            <v>1173.9360000000001</v>
          </cell>
        </row>
        <row r="43">
          <cell r="A43" t="str">
            <v>A14</v>
          </cell>
          <cell r="B43" t="str">
            <v>A14</v>
          </cell>
          <cell r="C43">
            <v>0.3125</v>
          </cell>
          <cell r="D43">
            <v>0.75</v>
          </cell>
          <cell r="E43">
            <v>0.3125</v>
          </cell>
          <cell r="F43">
            <v>0.75</v>
          </cell>
          <cell r="G43">
            <v>0.3125</v>
          </cell>
          <cell r="H43">
            <v>0.75</v>
          </cell>
          <cell r="I43">
            <v>0.3125</v>
          </cell>
          <cell r="J43">
            <v>0.75</v>
          </cell>
          <cell r="K43">
            <v>0.3125</v>
          </cell>
          <cell r="L43">
            <v>0.75</v>
          </cell>
          <cell r="M43">
            <v>0</v>
          </cell>
          <cell r="N43">
            <v>0</v>
          </cell>
          <cell r="O43">
            <v>0</v>
          </cell>
          <cell r="P43">
            <v>0</v>
          </cell>
          <cell r="Q43">
            <v>2.1875</v>
          </cell>
          <cell r="R43">
            <v>0</v>
          </cell>
          <cell r="S43">
            <v>0</v>
          </cell>
          <cell r="T43">
            <v>9.0625</v>
          </cell>
          <cell r="U43">
            <v>8.75</v>
          </cell>
          <cell r="V43">
            <v>9.6875</v>
          </cell>
          <cell r="W43">
            <v>3.75</v>
          </cell>
          <cell r="X43">
            <v>0</v>
          </cell>
          <cell r="Y43">
            <v>0</v>
          </cell>
          <cell r="Z43">
            <v>0</v>
          </cell>
          <cell r="AA43">
            <v>0</v>
          </cell>
          <cell r="AB43">
            <v>0</v>
          </cell>
          <cell r="AC43">
            <v>5</v>
          </cell>
          <cell r="AD43">
            <v>9.0625</v>
          </cell>
          <cell r="AE43">
            <v>8.75</v>
          </cell>
          <cell r="AF43">
            <v>54.0625</v>
          </cell>
          <cell r="AG43">
            <v>1297.5120000000002</v>
          </cell>
        </row>
        <row r="44">
          <cell r="A44" t="str">
            <v>A18</v>
          </cell>
          <cell r="B44" t="str">
            <v>A18</v>
          </cell>
          <cell r="C44">
            <v>0.3125</v>
          </cell>
          <cell r="D44">
            <v>0.77083333333333337</v>
          </cell>
          <cell r="E44">
            <v>0.3125</v>
          </cell>
          <cell r="F44">
            <v>0.77083333333333337</v>
          </cell>
          <cell r="G44">
            <v>0.3125</v>
          </cell>
          <cell r="H44">
            <v>0.77083333333333337</v>
          </cell>
          <cell r="I44">
            <v>0.3125</v>
          </cell>
          <cell r="J44">
            <v>0.77083333333333337</v>
          </cell>
          <cell r="K44">
            <v>0.3125</v>
          </cell>
          <cell r="L44">
            <v>0.77083333333333337</v>
          </cell>
          <cell r="M44">
            <v>0</v>
          </cell>
          <cell r="N44">
            <v>0</v>
          </cell>
          <cell r="O44">
            <v>0</v>
          </cell>
          <cell r="P44">
            <v>0</v>
          </cell>
          <cell r="Q44">
            <v>2.291666666666667</v>
          </cell>
          <cell r="R44">
            <v>0</v>
          </cell>
          <cell r="S44">
            <v>0</v>
          </cell>
          <cell r="T44">
            <v>9.4940476190476204</v>
          </cell>
          <cell r="U44">
            <v>9.1666666666666679</v>
          </cell>
          <cell r="V44">
            <v>10.148809523809526</v>
          </cell>
          <cell r="W44">
            <v>3.9285714285714288</v>
          </cell>
          <cell r="X44">
            <v>0</v>
          </cell>
          <cell r="Y44">
            <v>0</v>
          </cell>
          <cell r="Z44">
            <v>0</v>
          </cell>
          <cell r="AA44">
            <v>0</v>
          </cell>
          <cell r="AB44">
            <v>0</v>
          </cell>
          <cell r="AC44">
            <v>5.2380952380952381</v>
          </cell>
          <cell r="AD44">
            <v>9.4940476190476204</v>
          </cell>
          <cell r="AE44">
            <v>9.1666666666666679</v>
          </cell>
          <cell r="AF44">
            <v>56.636904761904773</v>
          </cell>
          <cell r="AG44">
            <v>1359.288</v>
          </cell>
        </row>
        <row r="45">
          <cell r="A45" t="str">
            <v>A22</v>
          </cell>
          <cell r="B45" t="str">
            <v>A22-B10</v>
          </cell>
          <cell r="C45">
            <v>0.3125</v>
          </cell>
          <cell r="D45">
            <v>0.75</v>
          </cell>
          <cell r="E45">
            <v>0.3125</v>
          </cell>
          <cell r="F45">
            <v>0.75</v>
          </cell>
          <cell r="G45">
            <v>0.3125</v>
          </cell>
          <cell r="H45">
            <v>0.75</v>
          </cell>
          <cell r="I45">
            <v>0.3125</v>
          </cell>
          <cell r="J45">
            <v>0.75</v>
          </cell>
          <cell r="K45">
            <v>0.3125</v>
          </cell>
          <cell r="L45">
            <v>0.75</v>
          </cell>
          <cell r="M45">
            <v>0</v>
          </cell>
          <cell r="N45">
            <v>0</v>
          </cell>
          <cell r="O45">
            <v>0</v>
          </cell>
          <cell r="P45">
            <v>0</v>
          </cell>
          <cell r="Q45">
            <v>2.1875</v>
          </cell>
          <cell r="R45">
            <v>0</v>
          </cell>
          <cell r="S45">
            <v>0</v>
          </cell>
          <cell r="T45">
            <v>9.0625</v>
          </cell>
          <cell r="U45">
            <v>8.75</v>
          </cell>
          <cell r="V45">
            <v>9.6875</v>
          </cell>
          <cell r="W45">
            <v>3.75</v>
          </cell>
          <cell r="X45">
            <v>0</v>
          </cell>
          <cell r="Y45">
            <v>0</v>
          </cell>
          <cell r="Z45">
            <v>0</v>
          </cell>
          <cell r="AA45">
            <v>0</v>
          </cell>
          <cell r="AB45">
            <v>0</v>
          </cell>
          <cell r="AC45">
            <v>5</v>
          </cell>
          <cell r="AD45">
            <v>9.0625</v>
          </cell>
          <cell r="AE45">
            <v>8.75</v>
          </cell>
          <cell r="AF45">
            <v>54.0625</v>
          </cell>
          <cell r="AG45">
            <v>1297.5120000000002</v>
          </cell>
        </row>
        <row r="46">
          <cell r="A46" t="str">
            <v>A24</v>
          </cell>
          <cell r="B46" t="str">
            <v>A24</v>
          </cell>
          <cell r="C46">
            <v>0.3125</v>
          </cell>
          <cell r="D46">
            <v>0.75</v>
          </cell>
          <cell r="E46">
            <v>0.3125</v>
          </cell>
          <cell r="F46">
            <v>0.75</v>
          </cell>
          <cell r="G46">
            <v>0.3125</v>
          </cell>
          <cell r="H46">
            <v>0.75</v>
          </cell>
          <cell r="I46">
            <v>0.3125</v>
          </cell>
          <cell r="J46">
            <v>0.75</v>
          </cell>
          <cell r="K46">
            <v>0.3125</v>
          </cell>
          <cell r="L46">
            <v>0.75</v>
          </cell>
          <cell r="M46">
            <v>0</v>
          </cell>
          <cell r="N46">
            <v>0</v>
          </cell>
          <cell r="O46">
            <v>0</v>
          </cell>
          <cell r="P46">
            <v>0</v>
          </cell>
          <cell r="Q46">
            <v>2.1875</v>
          </cell>
          <cell r="R46">
            <v>0</v>
          </cell>
          <cell r="S46">
            <v>0</v>
          </cell>
          <cell r="T46">
            <v>9.0625</v>
          </cell>
          <cell r="U46">
            <v>8.75</v>
          </cell>
          <cell r="V46">
            <v>9.6875</v>
          </cell>
          <cell r="W46">
            <v>3.75</v>
          </cell>
          <cell r="X46">
            <v>0</v>
          </cell>
          <cell r="Y46">
            <v>0</v>
          </cell>
          <cell r="Z46">
            <v>0</v>
          </cell>
          <cell r="AA46">
            <v>0</v>
          </cell>
          <cell r="AB46">
            <v>0</v>
          </cell>
          <cell r="AC46">
            <v>5</v>
          </cell>
          <cell r="AD46">
            <v>9.0625</v>
          </cell>
          <cell r="AE46">
            <v>8.75</v>
          </cell>
          <cell r="AF46">
            <v>54.0625</v>
          </cell>
          <cell r="AG46">
            <v>1297.5120000000002</v>
          </cell>
        </row>
        <row r="47">
          <cell r="A47" t="str">
            <v>B18</v>
          </cell>
          <cell r="B47" t="str">
            <v>B18</v>
          </cell>
          <cell r="C47">
            <v>0.3125</v>
          </cell>
          <cell r="D47">
            <v>0.77083333333333337</v>
          </cell>
          <cell r="E47">
            <v>0.3125</v>
          </cell>
          <cell r="F47">
            <v>0.77083333333333337</v>
          </cell>
          <cell r="G47">
            <v>0.3125</v>
          </cell>
          <cell r="H47">
            <v>0.77083333333333337</v>
          </cell>
          <cell r="I47">
            <v>0.3125</v>
          </cell>
          <cell r="J47">
            <v>0.77083333333333337</v>
          </cell>
          <cell r="K47">
            <v>0.3125</v>
          </cell>
          <cell r="L47">
            <v>0.77083333333333337</v>
          </cell>
          <cell r="M47">
            <v>0</v>
          </cell>
          <cell r="N47">
            <v>0</v>
          </cell>
          <cell r="O47">
            <v>0</v>
          </cell>
          <cell r="P47">
            <v>0</v>
          </cell>
          <cell r="Q47">
            <v>2.291666666666667</v>
          </cell>
          <cell r="R47">
            <v>0</v>
          </cell>
          <cell r="S47">
            <v>0</v>
          </cell>
          <cell r="T47">
            <v>9.4940476190476204</v>
          </cell>
          <cell r="U47">
            <v>9.1666666666666679</v>
          </cell>
          <cell r="V47">
            <v>10.148809523809526</v>
          </cell>
          <cell r="W47">
            <v>3.9285714285714288</v>
          </cell>
          <cell r="X47">
            <v>0</v>
          </cell>
          <cell r="Y47">
            <v>0</v>
          </cell>
          <cell r="Z47">
            <v>0</v>
          </cell>
          <cell r="AA47">
            <v>0</v>
          </cell>
          <cell r="AB47">
            <v>0</v>
          </cell>
          <cell r="AC47">
            <v>5.2380952380952381</v>
          </cell>
          <cell r="AD47">
            <v>9.4940476190476204</v>
          </cell>
          <cell r="AE47">
            <v>9.1666666666666679</v>
          </cell>
          <cell r="AF47">
            <v>56.636904761904773</v>
          </cell>
          <cell r="AG47">
            <v>1359.288</v>
          </cell>
        </row>
        <row r="48">
          <cell r="A48" t="str">
            <v>B20</v>
          </cell>
          <cell r="B48" t="str">
            <v>B20</v>
          </cell>
          <cell r="C48">
            <v>0.3125</v>
          </cell>
          <cell r="D48">
            <v>0.75</v>
          </cell>
          <cell r="E48">
            <v>0.3125</v>
          </cell>
          <cell r="F48">
            <v>0.75</v>
          </cell>
          <cell r="G48">
            <v>0.3125</v>
          </cell>
          <cell r="H48">
            <v>0.75</v>
          </cell>
          <cell r="I48">
            <v>0.3125</v>
          </cell>
          <cell r="J48">
            <v>0.75</v>
          </cell>
          <cell r="K48">
            <v>0.3125</v>
          </cell>
          <cell r="L48">
            <v>0.75</v>
          </cell>
          <cell r="M48">
            <v>0</v>
          </cell>
          <cell r="N48">
            <v>0</v>
          </cell>
          <cell r="O48">
            <v>0</v>
          </cell>
          <cell r="P48">
            <v>0</v>
          </cell>
          <cell r="Q48">
            <v>2.1875</v>
          </cell>
          <cell r="R48">
            <v>0</v>
          </cell>
          <cell r="S48">
            <v>0</v>
          </cell>
          <cell r="T48">
            <v>9.0625</v>
          </cell>
          <cell r="U48">
            <v>8.75</v>
          </cell>
          <cell r="V48">
            <v>9.6875</v>
          </cell>
          <cell r="W48">
            <v>3.75</v>
          </cell>
          <cell r="X48">
            <v>0</v>
          </cell>
          <cell r="Y48">
            <v>0</v>
          </cell>
          <cell r="Z48">
            <v>0</v>
          </cell>
          <cell r="AA48">
            <v>0</v>
          </cell>
          <cell r="AB48">
            <v>0</v>
          </cell>
          <cell r="AC48">
            <v>5</v>
          </cell>
          <cell r="AD48">
            <v>9.0625</v>
          </cell>
          <cell r="AE48">
            <v>8.75</v>
          </cell>
          <cell r="AF48">
            <v>54.0625</v>
          </cell>
          <cell r="AG48">
            <v>1297.5120000000002</v>
          </cell>
        </row>
        <row r="49">
          <cell r="A49" t="str">
            <v>A19</v>
          </cell>
          <cell r="B49" t="str">
            <v>A19</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row>
        <row r="50">
          <cell r="A50" t="str">
            <v>B06</v>
          </cell>
          <cell r="B50" t="str">
            <v>B06</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row>
        <row r="51">
          <cell r="A51" t="str">
            <v>B11</v>
          </cell>
          <cell r="B51" t="str">
            <v>B11</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row>
        <row r="52">
          <cell r="A52" t="str">
            <v>B17</v>
          </cell>
          <cell r="B52" t="str">
            <v>B17</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row>
        <row r="53">
          <cell r="A53" t="str">
            <v>B21</v>
          </cell>
          <cell r="B53" t="str">
            <v>B21</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row>
        <row r="54">
          <cell r="A54" t="str">
            <v>B23</v>
          </cell>
          <cell r="B54" t="str">
            <v>B23</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row>
        <row r="55">
          <cell r="A55" t="str">
            <v>B22</v>
          </cell>
          <cell r="B55" t="str">
            <v>B22</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row>
        <row r="56">
          <cell r="A56" t="str">
            <v>B24</v>
          </cell>
          <cell r="B56" t="str">
            <v>B24</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row>
        <row r="57">
          <cell r="A57" t="str">
            <v>X0</v>
          </cell>
          <cell r="B57" t="str">
            <v>X0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524</v>
          </cell>
        </row>
        <row r="58">
          <cell r="A58" t="str">
            <v>X1</v>
          </cell>
          <cell r="B58" t="str">
            <v>X1</v>
          </cell>
          <cell r="C58">
            <v>0.66666666666666663</v>
          </cell>
          <cell r="D58">
            <v>0.95833333333333337</v>
          </cell>
          <cell r="E58">
            <v>0.66666666666666663</v>
          </cell>
          <cell r="F58">
            <v>0.95833333333333337</v>
          </cell>
          <cell r="G58">
            <v>0.66666666666666663</v>
          </cell>
          <cell r="H58">
            <v>0.95833333333333337</v>
          </cell>
          <cell r="I58">
            <v>0.66666666666666663</v>
          </cell>
          <cell r="J58">
            <v>0.95833333333333337</v>
          </cell>
          <cell r="K58">
            <v>0.66666666666666663</v>
          </cell>
          <cell r="L58">
            <v>0.95833333333333337</v>
          </cell>
          <cell r="M58">
            <v>0.625</v>
          </cell>
          <cell r="N58">
            <v>0.83333333333333337</v>
          </cell>
          <cell r="O58">
            <v>0</v>
          </cell>
          <cell r="P58">
            <v>0</v>
          </cell>
          <cell r="Q58">
            <v>1.666666666666667</v>
          </cell>
          <cell r="R58">
            <v>0</v>
          </cell>
          <cell r="S58">
            <v>0</v>
          </cell>
          <cell r="T58">
            <v>6.9047619047619069</v>
          </cell>
          <cell r="U58">
            <v>6.6666666666666679</v>
          </cell>
          <cell r="V58">
            <v>7.3809523809523823</v>
          </cell>
          <cell r="W58">
            <v>2.8571428571428577</v>
          </cell>
          <cell r="X58">
            <v>0</v>
          </cell>
          <cell r="Y58">
            <v>0</v>
          </cell>
          <cell r="Z58">
            <v>0</v>
          </cell>
          <cell r="AA58">
            <v>0</v>
          </cell>
          <cell r="AB58">
            <v>0</v>
          </cell>
          <cell r="AC58">
            <v>3.8095238095238102</v>
          </cell>
          <cell r="AD58">
            <v>6.9047619047619069</v>
          </cell>
          <cell r="AE58">
            <v>6.6666666666666679</v>
          </cell>
          <cell r="AF58">
            <v>41.190476190476204</v>
          </cell>
          <cell r="AG58">
            <v>988.58400000000006</v>
          </cell>
        </row>
        <row r="59">
          <cell r="A59" t="str">
            <v>X2</v>
          </cell>
          <cell r="B59" t="str">
            <v>X2</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366</v>
          </cell>
        </row>
        <row r="60">
          <cell r="A60" t="str">
            <v>X3</v>
          </cell>
          <cell r="B60" t="str">
            <v>X3</v>
          </cell>
          <cell r="C60">
            <v>0.33333333333333331</v>
          </cell>
          <cell r="D60">
            <v>0.75</v>
          </cell>
          <cell r="E60">
            <v>0.33333333333333331</v>
          </cell>
          <cell r="F60">
            <v>0.75</v>
          </cell>
          <cell r="G60">
            <v>0.33333333333333331</v>
          </cell>
          <cell r="H60">
            <v>0.75</v>
          </cell>
          <cell r="I60">
            <v>0.33333333333333331</v>
          </cell>
          <cell r="J60">
            <v>0.75</v>
          </cell>
          <cell r="K60">
            <v>0.33333333333333331</v>
          </cell>
          <cell r="L60">
            <v>0.75</v>
          </cell>
          <cell r="M60">
            <v>0</v>
          </cell>
          <cell r="N60">
            <v>0</v>
          </cell>
          <cell r="O60">
            <v>0</v>
          </cell>
          <cell r="P60">
            <v>0</v>
          </cell>
          <cell r="Q60">
            <v>2.0833333333333335</v>
          </cell>
          <cell r="R60">
            <v>0</v>
          </cell>
          <cell r="S60">
            <v>0</v>
          </cell>
          <cell r="T60">
            <v>8.6309523809523832</v>
          </cell>
          <cell r="U60">
            <v>8.3333333333333339</v>
          </cell>
          <cell r="V60">
            <v>9.2261904761904781</v>
          </cell>
          <cell r="W60">
            <v>3.5714285714285716</v>
          </cell>
          <cell r="X60">
            <v>0</v>
          </cell>
          <cell r="Y60">
            <v>0</v>
          </cell>
          <cell r="Z60">
            <v>0</v>
          </cell>
          <cell r="AA60">
            <v>0</v>
          </cell>
          <cell r="AB60">
            <v>0</v>
          </cell>
          <cell r="AC60">
            <v>4.7619047619047619</v>
          </cell>
          <cell r="AD60">
            <v>8.6309523809523832</v>
          </cell>
          <cell r="AE60">
            <v>8.3333333333333339</v>
          </cell>
          <cell r="AF60">
            <v>51.488095238095248</v>
          </cell>
          <cell r="AG60">
            <v>1235.7360000000001</v>
          </cell>
        </row>
        <row r="61">
          <cell r="A61" t="str">
            <v>X4</v>
          </cell>
          <cell r="B61" t="str">
            <v>X4</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row>
        <row r="62">
          <cell r="A62" t="str">
            <v>X6</v>
          </cell>
          <cell r="B62" t="str">
            <v>X6</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row>
        <row r="63">
          <cell r="A63" t="str">
            <v>X7</v>
          </cell>
          <cell r="B63" t="str">
            <v>X7</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1000</v>
          </cell>
        </row>
      </sheetData>
      <sheetData sheetId="8" refreshError="1"/>
      <sheetData sheetId="9" refreshError="1"/>
      <sheetData sheetId="10">
        <row r="11">
          <cell r="A11" t="str">
            <v>A01</v>
          </cell>
          <cell r="B11" t="str">
            <v>E7</v>
          </cell>
          <cell r="C11">
            <v>1920</v>
          </cell>
          <cell r="D11">
            <v>5616.11</v>
          </cell>
          <cell r="E11">
            <v>23664.5</v>
          </cell>
          <cell r="F11">
            <v>0</v>
          </cell>
          <cell r="G11">
            <v>72940</v>
          </cell>
          <cell r="H11">
            <v>12257.04</v>
          </cell>
          <cell r="I11">
            <v>10189.849554990466</v>
          </cell>
          <cell r="J11">
            <v>0.16804277488346586</v>
          </cell>
          <cell r="K11">
            <v>0.13970180360557261</v>
          </cell>
          <cell r="L11">
            <v>0</v>
          </cell>
          <cell r="M11">
            <v>33.39</v>
          </cell>
          <cell r="N11">
            <v>78493</v>
          </cell>
          <cell r="O11" t="str">
            <v>D</v>
          </cell>
          <cell r="P11">
            <v>0</v>
          </cell>
          <cell r="Q11">
            <v>12606</v>
          </cell>
          <cell r="R11">
            <v>50050</v>
          </cell>
          <cell r="S11">
            <v>7</v>
          </cell>
          <cell r="T11">
            <v>0.16060030830774719</v>
          </cell>
          <cell r="U11">
            <v>0</v>
          </cell>
          <cell r="V11">
            <v>0.82499999999999996</v>
          </cell>
          <cell r="W11">
            <v>0.98</v>
          </cell>
          <cell r="X11">
            <v>13703.878787878788</v>
          </cell>
          <cell r="Y11">
            <v>0.18787878787878787</v>
          </cell>
          <cell r="Z11">
            <v>0</v>
          </cell>
          <cell r="AA11">
            <v>30292</v>
          </cell>
          <cell r="AB11">
            <v>63050</v>
          </cell>
          <cell r="AC11">
            <v>4</v>
          </cell>
          <cell r="AD11">
            <v>0.38591976354579388</v>
          </cell>
          <cell r="AE11">
            <v>0</v>
          </cell>
          <cell r="AF11">
            <v>14597</v>
          </cell>
          <cell r="AG11">
            <v>15690.25</v>
          </cell>
          <cell r="AH11">
            <v>2</v>
          </cell>
          <cell r="AI11">
            <v>0.18596562750818543</v>
          </cell>
          <cell r="AK11">
            <v>4916.826252815099</v>
          </cell>
          <cell r="AL11">
            <v>6.7409189098095679E-2</v>
          </cell>
          <cell r="AN11">
            <v>14597</v>
          </cell>
          <cell r="AO11">
            <v>15690.25</v>
          </cell>
          <cell r="AP11">
            <v>2</v>
          </cell>
          <cell r="AQ11">
            <v>0</v>
          </cell>
          <cell r="AR11">
            <v>29538</v>
          </cell>
          <cell r="AS11">
            <v>63050</v>
          </cell>
          <cell r="AT11">
            <v>4</v>
          </cell>
          <cell r="AU11">
            <v>0.37631381142267462</v>
          </cell>
          <cell r="AV11">
            <v>0</v>
          </cell>
          <cell r="AW11">
            <v>30292</v>
          </cell>
          <cell r="AX11">
            <v>78740.25</v>
          </cell>
          <cell r="AY11">
            <v>4</v>
          </cell>
          <cell r="AZ11">
            <v>0.38591976354579388</v>
          </cell>
          <cell r="BK11">
            <v>10150</v>
          </cell>
          <cell r="BL11">
            <v>0</v>
          </cell>
          <cell r="BM11" t="str">
            <v>A01</v>
          </cell>
          <cell r="BN11">
            <v>0</v>
          </cell>
          <cell r="BO11" t="str">
            <v>Valvole</v>
          </cell>
          <cell r="BP11" t="str">
            <v>GENERAT+TELECTRL</v>
          </cell>
          <cell r="BQ11">
            <v>30292</v>
          </cell>
          <cell r="BR11">
            <v>63050</v>
          </cell>
          <cell r="BS11">
            <v>2425</v>
          </cell>
          <cell r="BT11">
            <v>28148.987553030205</v>
          </cell>
          <cell r="BU11">
            <v>6257.3852241613322</v>
          </cell>
          <cell r="BV11">
            <v>25623.253903677516</v>
          </cell>
          <cell r="BW11">
            <v>0.38591976354579388</v>
          </cell>
        </row>
        <row r="12">
          <cell r="A12" t="str">
            <v>A02</v>
          </cell>
          <cell r="B12" t="str">
            <v>E4</v>
          </cell>
          <cell r="C12">
            <v>1960</v>
          </cell>
          <cell r="D12">
            <v>2536</v>
          </cell>
          <cell r="E12">
            <v>11516</v>
          </cell>
          <cell r="F12">
            <v>0</v>
          </cell>
          <cell r="G12">
            <v>28433</v>
          </cell>
          <cell r="H12">
            <v>26632.65</v>
          </cell>
          <cell r="I12">
            <v>22140.965253496506</v>
          </cell>
          <cell r="J12">
            <v>0.93668096929624034</v>
          </cell>
          <cell r="K12">
            <v>0.77870661743384473</v>
          </cell>
          <cell r="L12">
            <v>0</v>
          </cell>
          <cell r="M12">
            <v>38.26</v>
          </cell>
          <cell r="N12">
            <v>43745</v>
          </cell>
          <cell r="O12" t="str">
            <v>D</v>
          </cell>
          <cell r="P12">
            <v>0</v>
          </cell>
          <cell r="Q12">
            <v>8107</v>
          </cell>
          <cell r="R12">
            <v>45004.4</v>
          </cell>
          <cell r="S12">
            <v>9</v>
          </cell>
          <cell r="T12">
            <v>0.18532403703280376</v>
          </cell>
          <cell r="U12">
            <v>0</v>
          </cell>
          <cell r="V12">
            <v>0.86699999999999999</v>
          </cell>
          <cell r="W12">
            <v>0.996</v>
          </cell>
          <cell r="X12">
            <v>4230.5155709342562</v>
          </cell>
          <cell r="Y12">
            <v>0.14878892733564014</v>
          </cell>
          <cell r="Z12">
            <v>0</v>
          </cell>
          <cell r="AA12">
            <v>9438</v>
          </cell>
          <cell r="AB12">
            <v>56700.800000000003</v>
          </cell>
          <cell r="AC12">
            <v>10</v>
          </cell>
          <cell r="AD12">
            <v>0.21575037147102527</v>
          </cell>
          <cell r="AE12">
            <v>0</v>
          </cell>
          <cell r="AF12">
            <v>1320</v>
          </cell>
          <cell r="AG12">
            <v>3153.12</v>
          </cell>
          <cell r="AH12">
            <v>4</v>
          </cell>
          <cell r="AI12">
            <v>3.0174877128814722E-2</v>
          </cell>
          <cell r="AJ12">
            <v>0</v>
          </cell>
          <cell r="AK12">
            <v>1916.6454736261544</v>
          </cell>
          <cell r="AL12">
            <v>6.7409189098095679E-2</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M12" t="str">
            <v>A02</v>
          </cell>
          <cell r="BN12">
            <v>0</v>
          </cell>
          <cell r="BO12">
            <v>0</v>
          </cell>
          <cell r="BP12" t="str">
            <v>GENERAT+TELECTRL</v>
          </cell>
          <cell r="BQ12">
            <v>9438</v>
          </cell>
          <cell r="BR12">
            <v>56700.800000000003</v>
          </cell>
          <cell r="BS12">
            <v>2180.8000000000002</v>
          </cell>
          <cell r="BT12">
            <v>6134.4303120356617</v>
          </cell>
          <cell r="BU12">
            <v>17364.043775327569</v>
          </cell>
          <cell r="BV12">
            <v>12756.173205060275</v>
          </cell>
          <cell r="BW12">
            <v>0.21575037147102527</v>
          </cell>
        </row>
        <row r="13">
          <cell r="A13" t="str">
            <v>A03</v>
          </cell>
          <cell r="B13" t="str">
            <v>E7</v>
          </cell>
          <cell r="C13">
            <v>1920</v>
          </cell>
          <cell r="D13">
            <v>1940</v>
          </cell>
          <cell r="E13">
            <v>8217</v>
          </cell>
          <cell r="F13">
            <v>0</v>
          </cell>
          <cell r="G13">
            <v>30654</v>
          </cell>
          <cell r="H13">
            <v>20614.64</v>
          </cell>
          <cell r="I13">
            <v>17137.912598008053</v>
          </cell>
          <cell r="J13">
            <v>0.67249429112024528</v>
          </cell>
          <cell r="K13">
            <v>0.55907589867580265</v>
          </cell>
          <cell r="L13">
            <v>0</v>
          </cell>
          <cell r="M13">
            <v>63.73</v>
          </cell>
          <cell r="N13">
            <v>51980</v>
          </cell>
          <cell r="O13" t="str">
            <v>F</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5318</v>
          </cell>
          <cell r="AG13">
            <v>8967.1200000000008</v>
          </cell>
          <cell r="AH13">
            <v>3</v>
          </cell>
          <cell r="AI13">
            <v>0.10230858022316275</v>
          </cell>
          <cell r="AK13">
            <v>2066.3612826130247</v>
          </cell>
          <cell r="AL13">
            <v>6.7409189098095679E-2</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t="str">
            <v>SOSTITUZ C ® PdC</v>
          </cell>
          <cell r="BG13">
            <v>38322</v>
          </cell>
          <cell r="BH13">
            <v>19890</v>
          </cell>
          <cell r="BI13">
            <v>1</v>
          </cell>
          <cell r="BJ13">
            <v>0</v>
          </cell>
          <cell r="BK13">
            <v>9650</v>
          </cell>
          <cell r="BL13">
            <v>0</v>
          </cell>
          <cell r="BM13" t="str">
            <v>A03</v>
          </cell>
          <cell r="BN13">
            <v>0</v>
          </cell>
          <cell r="BO13" t="str">
            <v>Centrale CHP-TLR o Valvole</v>
          </cell>
          <cell r="BP13" t="str">
            <v>GENERAT+TELECTRL</v>
          </cell>
          <cell r="BQ13">
            <v>7689.0974525465035</v>
          </cell>
          <cell r="BR13">
            <v>64752</v>
          </cell>
          <cell r="BS13">
            <v>1877.808</v>
          </cell>
          <cell r="BT13">
            <v>4534.4669740354084</v>
          </cell>
          <cell r="BU13">
            <v>14602.801399483462</v>
          </cell>
          <cell r="BV13">
            <v>14942.002647565929</v>
          </cell>
          <cell r="BW13">
            <v>0.14792415260766648</v>
          </cell>
        </row>
        <row r="14">
          <cell r="A14" t="str">
            <v>A4+A5+X5</v>
          </cell>
          <cell r="B14" t="str">
            <v>E7</v>
          </cell>
          <cell r="C14">
            <v>1920</v>
          </cell>
          <cell r="D14">
            <v>1808.01</v>
          </cell>
          <cell r="E14">
            <v>6845.6</v>
          </cell>
          <cell r="F14">
            <v>0</v>
          </cell>
          <cell r="G14">
            <v>10395</v>
          </cell>
          <cell r="H14">
            <v>13250.52</v>
          </cell>
          <cell r="I14">
            <v>11015.775858232677</v>
          </cell>
          <cell r="J14">
            <v>1.2747012987012987</v>
          </cell>
          <cell r="K14">
            <v>1.0597186972806809</v>
          </cell>
          <cell r="L14">
            <v>0</v>
          </cell>
          <cell r="M14">
            <v>9.44</v>
          </cell>
          <cell r="N14">
            <v>6402</v>
          </cell>
          <cell r="O14" t="str">
            <v>B</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6402</v>
          </cell>
          <cell r="BC14">
            <v>73268</v>
          </cell>
          <cell r="BD14" t="str">
            <v>&gt;20</v>
          </cell>
          <cell r="BE14">
            <v>0</v>
          </cell>
          <cell r="BM14" t="str">
            <v>A4+A5+X5</v>
          </cell>
          <cell r="BN14">
            <v>0</v>
          </cell>
          <cell r="BO14" t="str">
            <v>PdC</v>
          </cell>
          <cell r="BP14" t="str">
            <v xml:space="preserve"> //</v>
          </cell>
          <cell r="BQ14">
            <v>0</v>
          </cell>
          <cell r="BR14">
            <v>0</v>
          </cell>
          <cell r="BS14">
            <v>0</v>
          </cell>
          <cell r="BT14">
            <v>0</v>
          </cell>
          <cell r="BU14">
            <v>11015.775858232679</v>
          </cell>
          <cell r="BV14">
            <v>5946.5886073478832</v>
          </cell>
          <cell r="BW14">
            <v>0</v>
          </cell>
        </row>
        <row r="15">
          <cell r="A15" t="str">
            <v>A06</v>
          </cell>
          <cell r="B15" t="str">
            <v>E7</v>
          </cell>
          <cell r="C15">
            <v>1950</v>
          </cell>
          <cell r="D15">
            <v>876.08</v>
          </cell>
          <cell r="E15">
            <v>4195.1899999999996</v>
          </cell>
          <cell r="F15">
            <v>0</v>
          </cell>
          <cell r="G15">
            <v>17048</v>
          </cell>
          <cell r="H15">
            <v>20423.25</v>
          </cell>
          <cell r="I15">
            <v>16978.801156230133</v>
          </cell>
          <cell r="J15">
            <v>1.1979851008916003</v>
          </cell>
          <cell r="K15">
            <v>0.99594094065169714</v>
          </cell>
          <cell r="L15">
            <v>0</v>
          </cell>
          <cell r="M15">
            <v>45.36</v>
          </cell>
          <cell r="N15">
            <v>18944</v>
          </cell>
          <cell r="O15" t="str">
            <v>E</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2398</v>
          </cell>
          <cell r="AG15">
            <v>4989.12</v>
          </cell>
          <cell r="AH15">
            <v>6</v>
          </cell>
          <cell r="AI15">
            <v>0.12658361486486486</v>
          </cell>
          <cell r="AK15">
            <v>0</v>
          </cell>
          <cell r="AL15">
            <v>0</v>
          </cell>
          <cell r="AN15">
            <v>2642</v>
          </cell>
          <cell r="AO15">
            <v>10089.1</v>
          </cell>
          <cell r="AP15">
            <v>13</v>
          </cell>
          <cell r="AQ15">
            <v>0</v>
          </cell>
          <cell r="AR15">
            <v>0</v>
          </cell>
          <cell r="AS15">
            <v>0</v>
          </cell>
          <cell r="AT15">
            <v>0</v>
          </cell>
          <cell r="AU15">
            <v>0</v>
          </cell>
          <cell r="AV15">
            <v>0</v>
          </cell>
          <cell r="AW15">
            <v>0</v>
          </cell>
          <cell r="AX15">
            <v>0</v>
          </cell>
          <cell r="AY15">
            <v>0</v>
          </cell>
          <cell r="AZ15">
            <v>0</v>
          </cell>
          <cell r="BA15">
            <v>0</v>
          </cell>
          <cell r="BB15">
            <v>0</v>
          </cell>
          <cell r="BM15" t="str">
            <v>A06</v>
          </cell>
          <cell r="BN15">
            <v>0</v>
          </cell>
          <cell r="BO15">
            <v>0</v>
          </cell>
          <cell r="BP15" t="str">
            <v>VALVOLE+TELECTRL</v>
          </cell>
          <cell r="BQ15">
            <v>2642</v>
          </cell>
          <cell r="BR15">
            <v>10089.1</v>
          </cell>
          <cell r="BS15">
            <v>197.8</v>
          </cell>
          <cell r="BT15">
            <v>2377.5768581081084</v>
          </cell>
          <cell r="BU15">
            <v>14610.875023694236</v>
          </cell>
          <cell r="BV15">
            <v>8392.3974141940416</v>
          </cell>
          <cell r="BW15">
            <v>0.13946368243243246</v>
          </cell>
        </row>
        <row r="16">
          <cell r="A16" t="str">
            <v>A07</v>
          </cell>
          <cell r="B16" t="str">
            <v>E7</v>
          </cell>
          <cell r="C16">
            <v>1900</v>
          </cell>
          <cell r="D16">
            <v>1607.8</v>
          </cell>
          <cell r="E16">
            <v>7762.11</v>
          </cell>
          <cell r="F16">
            <v>0</v>
          </cell>
          <cell r="G16">
            <v>20987</v>
          </cell>
          <cell r="H16">
            <v>19340.34</v>
          </cell>
          <cell r="I16">
            <v>16078.527519071837</v>
          </cell>
          <cell r="J16">
            <v>0.92153904798208419</v>
          </cell>
          <cell r="K16">
            <v>0.7661184313656948</v>
          </cell>
          <cell r="L16">
            <v>0</v>
          </cell>
          <cell r="M16">
            <v>44.33</v>
          </cell>
          <cell r="N16">
            <v>31749</v>
          </cell>
          <cell r="O16" t="str">
            <v>E</v>
          </cell>
          <cell r="P16">
            <v>0</v>
          </cell>
          <cell r="Q16">
            <v>6234</v>
          </cell>
          <cell r="R16">
            <v>30446</v>
          </cell>
          <cell r="S16">
            <v>9</v>
          </cell>
          <cell r="T16">
            <v>0.19635264102806388</v>
          </cell>
          <cell r="U16">
            <v>0</v>
          </cell>
          <cell r="V16">
            <v>0.90800000000000003</v>
          </cell>
          <cell r="W16">
            <v>0.999</v>
          </cell>
          <cell r="X16">
            <v>2103.3226872246655</v>
          </cell>
          <cell r="Y16">
            <v>0.10022026431718042</v>
          </cell>
          <cell r="Z16">
            <v>0</v>
          </cell>
          <cell r="AA16">
            <v>6901</v>
          </cell>
          <cell r="AB16">
            <v>36946</v>
          </cell>
          <cell r="AC16">
            <v>10</v>
          </cell>
          <cell r="AD16">
            <v>0.21736117672997574</v>
          </cell>
          <cell r="AE16">
            <v>0</v>
          </cell>
          <cell r="AF16">
            <v>3842</v>
          </cell>
          <cell r="AG16">
            <v>7530.25</v>
          </cell>
          <cell r="AH16">
            <v>3</v>
          </cell>
          <cell r="AI16">
            <v>0.1210116854074144</v>
          </cell>
          <cell r="AK16">
            <v>0</v>
          </cell>
          <cell r="AL16">
            <v>0</v>
          </cell>
          <cell r="AN16">
            <v>0</v>
          </cell>
          <cell r="AO16">
            <v>0</v>
          </cell>
          <cell r="AP16">
            <v>0</v>
          </cell>
          <cell r="AQ16">
            <v>0</v>
          </cell>
          <cell r="AR16">
            <v>6505</v>
          </cell>
          <cell r="AS16">
            <v>36946</v>
          </cell>
          <cell r="AT16">
            <v>10</v>
          </cell>
          <cell r="AU16">
            <v>0.2048883429399351</v>
          </cell>
          <cell r="AV16">
            <v>0</v>
          </cell>
          <cell r="AW16">
            <v>6901</v>
          </cell>
          <cell r="AX16">
            <v>44476.25</v>
          </cell>
          <cell r="AY16">
            <v>10</v>
          </cell>
          <cell r="AZ16">
            <v>0.21736117672997574</v>
          </cell>
          <cell r="BA16">
            <v>0</v>
          </cell>
          <cell r="BB16" t="str">
            <v>SOSTITUZ UTA</v>
          </cell>
          <cell r="BK16">
            <v>9450</v>
          </cell>
          <cell r="BL16">
            <v>0</v>
          </cell>
          <cell r="BM16" t="str">
            <v>A07</v>
          </cell>
          <cell r="BN16">
            <v>0</v>
          </cell>
          <cell r="BO16" t="str">
            <v>Valvole</v>
          </cell>
          <cell r="BP16" t="str">
            <v>GENERAT+TELECTRL</v>
          </cell>
          <cell r="BQ16">
            <v>6901</v>
          </cell>
          <cell r="BR16">
            <v>36946</v>
          </cell>
          <cell r="BS16">
            <v>1421</v>
          </cell>
          <cell r="BT16">
            <v>4561.7590160320015</v>
          </cell>
          <cell r="BU16">
            <v>12583.679857441082</v>
          </cell>
          <cell r="BV16">
            <v>9396.2627136322881</v>
          </cell>
          <cell r="BW16">
            <v>0.21736117672997576</v>
          </cell>
        </row>
        <row r="17">
          <cell r="A17" t="str">
            <v>A08</v>
          </cell>
          <cell r="B17" t="str">
            <v>E7</v>
          </cell>
          <cell r="C17">
            <v>1900</v>
          </cell>
          <cell r="D17">
            <v>1851.1</v>
          </cell>
          <cell r="E17">
            <v>8170.21</v>
          </cell>
          <cell r="F17">
            <v>0</v>
          </cell>
          <cell r="G17">
            <v>29507</v>
          </cell>
          <cell r="H17">
            <v>25650.45</v>
          </cell>
          <cell r="I17">
            <v>21324.416540845519</v>
          </cell>
          <cell r="J17">
            <v>0.86930050496492361</v>
          </cell>
          <cell r="K17">
            <v>0.72269009187126854</v>
          </cell>
          <cell r="L17">
            <v>0</v>
          </cell>
          <cell r="M17">
            <v>71.47</v>
          </cell>
          <cell r="N17">
            <v>57607</v>
          </cell>
          <cell r="O17" t="str">
            <v>F</v>
          </cell>
          <cell r="P17">
            <v>0</v>
          </cell>
          <cell r="Q17">
            <v>12009</v>
          </cell>
          <cell r="R17">
            <v>45318</v>
          </cell>
          <cell r="S17">
            <v>6</v>
          </cell>
          <cell r="T17">
            <v>0.20846424913638967</v>
          </cell>
          <cell r="U17">
            <v>0</v>
          </cell>
          <cell r="V17">
            <v>0.83399999999999996</v>
          </cell>
          <cell r="W17">
            <v>0.96199999999999997</v>
          </cell>
          <cell r="X17">
            <v>4528.6522781774593</v>
          </cell>
          <cell r="Y17">
            <v>0.15347721822541971</v>
          </cell>
          <cell r="Z17">
            <v>0</v>
          </cell>
          <cell r="AA17">
            <v>14797</v>
          </cell>
          <cell r="AB17">
            <v>61958</v>
          </cell>
          <cell r="AC17">
            <v>7</v>
          </cell>
          <cell r="AD17">
            <v>0.25686114534691967</v>
          </cell>
          <cell r="AE17">
            <v>0</v>
          </cell>
          <cell r="AF17">
            <v>20383</v>
          </cell>
          <cell r="AG17">
            <v>7071.25</v>
          </cell>
          <cell r="AH17">
            <v>1</v>
          </cell>
          <cell r="AI17">
            <v>0.35382852778308194</v>
          </cell>
          <cell r="AK17">
            <v>0</v>
          </cell>
          <cell r="AL17">
            <v>0</v>
          </cell>
          <cell r="AN17">
            <v>0</v>
          </cell>
          <cell r="AO17">
            <v>0</v>
          </cell>
          <cell r="AP17">
            <v>0</v>
          </cell>
          <cell r="AQ17">
            <v>0</v>
          </cell>
          <cell r="AR17">
            <v>14137</v>
          </cell>
          <cell r="AS17">
            <v>61958</v>
          </cell>
          <cell r="AT17">
            <v>7</v>
          </cell>
          <cell r="AU17">
            <v>0.24540420435016577</v>
          </cell>
          <cell r="AV17">
            <v>0</v>
          </cell>
          <cell r="AW17">
            <v>14797</v>
          </cell>
          <cell r="AX17">
            <v>69029.25</v>
          </cell>
          <cell r="AY17">
            <v>7</v>
          </cell>
          <cell r="AZ17">
            <v>0.25686114534691967</v>
          </cell>
          <cell r="BA17">
            <v>0</v>
          </cell>
          <cell r="BB17">
            <v>18128</v>
          </cell>
          <cell r="BC17">
            <v>46800</v>
          </cell>
          <cell r="BD17">
            <v>4</v>
          </cell>
          <cell r="BE17">
            <v>0</v>
          </cell>
          <cell r="BI17">
            <v>0</v>
          </cell>
          <cell r="BJ17">
            <v>0</v>
          </cell>
          <cell r="BK17">
            <v>11350</v>
          </cell>
          <cell r="BL17">
            <v>0</v>
          </cell>
          <cell r="BM17" t="str">
            <v>A08</v>
          </cell>
          <cell r="BN17">
            <v>0</v>
          </cell>
          <cell r="BO17" t="str">
            <v>Valvole</v>
          </cell>
          <cell r="BP17" t="str">
            <v>GENERAT+TELECTRL</v>
          </cell>
          <cell r="BQ17">
            <v>14797</v>
          </cell>
          <cell r="BR17">
            <v>61958</v>
          </cell>
          <cell r="BS17">
            <v>2383</v>
          </cell>
          <cell r="BT17">
            <v>7579.2018157515586</v>
          </cell>
          <cell r="BU17">
            <v>15847.002484309141</v>
          </cell>
          <cell r="BV17">
            <v>12544.068770242942</v>
          </cell>
          <cell r="BW17">
            <v>0.25686114534691967</v>
          </cell>
        </row>
        <row r="18">
          <cell r="A18" t="str">
            <v>A09</v>
          </cell>
          <cell r="B18" t="str">
            <v>E2-E3-E5</v>
          </cell>
          <cell r="C18" t="str">
            <v>&lt;1900</v>
          </cell>
          <cell r="D18">
            <v>284.11</v>
          </cell>
          <cell r="E18">
            <v>1008.59</v>
          </cell>
          <cell r="F18">
            <v>0</v>
          </cell>
          <cell r="G18">
            <v>4523</v>
          </cell>
          <cell r="H18">
            <v>3281.68</v>
          </cell>
          <cell r="I18">
            <v>2728.2137847001486</v>
          </cell>
          <cell r="J18">
            <v>0.725553835949591</v>
          </cell>
          <cell r="K18">
            <v>0.60318677530403464</v>
          </cell>
          <cell r="L18">
            <v>0</v>
          </cell>
          <cell r="M18">
            <v>85.46</v>
          </cell>
          <cell r="N18">
            <v>8412</v>
          </cell>
          <cell r="O18" t="str">
            <v>G</v>
          </cell>
          <cell r="P18">
            <v>0</v>
          </cell>
          <cell r="Q18">
            <v>2019</v>
          </cell>
          <cell r="R18">
            <v>17203.400000000001</v>
          </cell>
          <cell r="S18" t="str">
            <v>&gt;20</v>
          </cell>
          <cell r="T18">
            <v>0.24001426533523537</v>
          </cell>
          <cell r="U18">
            <v>0</v>
          </cell>
          <cell r="V18">
            <v>0.77700000000000002</v>
          </cell>
          <cell r="W18">
            <v>0.96199999999999997</v>
          </cell>
          <cell r="X18">
            <v>1076.9047619047617</v>
          </cell>
          <cell r="Y18">
            <v>0.23809523809523805</v>
          </cell>
          <cell r="Z18">
            <v>0</v>
          </cell>
          <cell r="AA18">
            <v>2882</v>
          </cell>
          <cell r="AB18">
            <v>20579</v>
          </cell>
          <cell r="AC18">
            <v>17</v>
          </cell>
          <cell r="AD18">
            <v>0.34260580123632906</v>
          </cell>
          <cell r="AE18">
            <v>0</v>
          </cell>
          <cell r="AF18">
            <v>0</v>
          </cell>
          <cell r="AG18">
            <v>0</v>
          </cell>
          <cell r="AH18">
            <v>0</v>
          </cell>
          <cell r="AI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M18" t="str">
            <v>A09</v>
          </cell>
          <cell r="BN18">
            <v>0</v>
          </cell>
          <cell r="BO18" t="str">
            <v>Generatore+Telectrl</v>
          </cell>
          <cell r="BP18" t="str">
            <v xml:space="preserve"> //</v>
          </cell>
          <cell r="BQ18">
            <v>0</v>
          </cell>
          <cell r="BR18">
            <v>0</v>
          </cell>
          <cell r="BS18">
            <v>0</v>
          </cell>
          <cell r="BT18">
            <v>0</v>
          </cell>
          <cell r="BU18">
            <v>2728.2137847001486</v>
          </cell>
          <cell r="BV18">
            <v>2587.4382175117339</v>
          </cell>
          <cell r="BW18">
            <v>0</v>
          </cell>
        </row>
        <row r="19">
          <cell r="A19" t="str">
            <v>A10</v>
          </cell>
          <cell r="B19" t="str">
            <v>E7</v>
          </cell>
          <cell r="C19">
            <v>1900</v>
          </cell>
          <cell r="D19">
            <v>4921.3900000000003</v>
          </cell>
          <cell r="E19">
            <v>28115.360000000001</v>
          </cell>
          <cell r="F19">
            <v>0</v>
          </cell>
          <cell r="G19">
            <v>48231</v>
          </cell>
          <cell r="H19">
            <v>24081.86</v>
          </cell>
          <cell r="I19">
            <v>20020.374446386948</v>
          </cell>
          <cell r="J19">
            <v>0.4993025232734134</v>
          </cell>
          <cell r="K19">
            <v>0.41509349684615593</v>
          </cell>
          <cell r="L19">
            <v>0</v>
          </cell>
          <cell r="M19">
            <v>23.1</v>
          </cell>
          <cell r="N19">
            <v>66864</v>
          </cell>
          <cell r="O19" t="str">
            <v>C</v>
          </cell>
          <cell r="P19">
            <v>0</v>
          </cell>
          <cell r="Q19">
            <v>0</v>
          </cell>
          <cell r="R19">
            <v>0</v>
          </cell>
          <cell r="S19">
            <v>0</v>
          </cell>
          <cell r="T19">
            <v>0</v>
          </cell>
          <cell r="U19">
            <v>0</v>
          </cell>
          <cell r="V19">
            <v>0</v>
          </cell>
          <cell r="W19">
            <v>0</v>
          </cell>
          <cell r="X19">
            <v>0</v>
          </cell>
          <cell r="Y19">
            <v>0</v>
          </cell>
          <cell r="Z19">
            <v>0</v>
          </cell>
          <cell r="AA19">
            <v>0</v>
          </cell>
          <cell r="AB19">
            <v>0</v>
          </cell>
          <cell r="AC19" t="str">
            <v xml:space="preserve"> </v>
          </cell>
          <cell r="AD19">
            <v>0</v>
          </cell>
          <cell r="AE19">
            <v>0</v>
          </cell>
          <cell r="AF19">
            <v>8139</v>
          </cell>
          <cell r="AG19">
            <v>7836.25</v>
          </cell>
          <cell r="AH19">
            <v>3</v>
          </cell>
          <cell r="AI19">
            <v>0.12172469490308686</v>
          </cell>
          <cell r="AN19">
            <v>9039</v>
          </cell>
          <cell r="AO19">
            <v>24409.4</v>
          </cell>
          <cell r="AP19">
            <v>7</v>
          </cell>
          <cell r="AQ19">
            <v>0</v>
          </cell>
          <cell r="AR19">
            <v>0</v>
          </cell>
          <cell r="AS19">
            <v>0</v>
          </cell>
          <cell r="AT19">
            <v>0</v>
          </cell>
          <cell r="AU19">
            <v>0</v>
          </cell>
          <cell r="AV19">
            <v>0</v>
          </cell>
          <cell r="AW19">
            <v>0</v>
          </cell>
          <cell r="AX19">
            <v>0</v>
          </cell>
          <cell r="AY19">
            <v>0</v>
          </cell>
          <cell r="AZ19">
            <v>0</v>
          </cell>
          <cell r="BA19">
            <v>0</v>
          </cell>
          <cell r="BB19" t="str">
            <v>TLR</v>
          </cell>
          <cell r="BK19">
            <v>9750</v>
          </cell>
          <cell r="BL19">
            <v>0</v>
          </cell>
          <cell r="BM19" t="str">
            <v>A10</v>
          </cell>
          <cell r="BN19">
            <v>9750</v>
          </cell>
          <cell r="BO19">
            <v>0</v>
          </cell>
          <cell r="BP19" t="str">
            <v>VALVOLE+TELECTRL</v>
          </cell>
          <cell r="BQ19">
            <v>9039</v>
          </cell>
          <cell r="BR19">
            <v>24409.4</v>
          </cell>
          <cell r="BS19">
            <v>476.8</v>
          </cell>
          <cell r="BT19">
            <v>6520.100637114142</v>
          </cell>
          <cell r="BU19">
            <v>17313.923073138387</v>
          </cell>
          <cell r="BV19">
            <v>23861.237032570574</v>
          </cell>
          <cell r="BW19">
            <v>0.13518485283560661</v>
          </cell>
        </row>
        <row r="20">
          <cell r="A20" t="str">
            <v>A13</v>
          </cell>
          <cell r="B20" t="str">
            <v>E6</v>
          </cell>
          <cell r="C20">
            <v>1988</v>
          </cell>
          <cell r="D20">
            <v>1001.61</v>
          </cell>
          <cell r="E20">
            <v>8811.18</v>
          </cell>
          <cell r="F20">
            <v>0</v>
          </cell>
          <cell r="G20">
            <v>54170</v>
          </cell>
          <cell r="H20">
            <v>22686.29</v>
          </cell>
          <cell r="I20">
            <v>18860.171955128208</v>
          </cell>
          <cell r="J20">
            <v>0.41879804319734171</v>
          </cell>
          <cell r="K20">
            <v>0.34816636431840886</v>
          </cell>
          <cell r="L20">
            <v>0</v>
          </cell>
          <cell r="M20">
            <v>64.040000000000006</v>
          </cell>
          <cell r="N20">
            <v>56296</v>
          </cell>
          <cell r="O20" t="str">
            <v>F</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33842</v>
          </cell>
          <cell r="BC20">
            <v>21190</v>
          </cell>
          <cell r="BD20">
            <v>2</v>
          </cell>
          <cell r="BE20">
            <v>0</v>
          </cell>
          <cell r="BG20">
            <v>34933</v>
          </cell>
          <cell r="BH20">
            <v>37570</v>
          </cell>
          <cell r="BI20">
            <v>2</v>
          </cell>
          <cell r="BJ20">
            <v>0</v>
          </cell>
          <cell r="BK20">
            <v>11450</v>
          </cell>
          <cell r="BL20">
            <v>0</v>
          </cell>
          <cell r="BM20" t="str">
            <v>A13</v>
          </cell>
          <cell r="BN20">
            <v>0</v>
          </cell>
          <cell r="BO20" t="str">
            <v>Centrale CHP-TLR</v>
          </cell>
          <cell r="BP20" t="str">
            <v xml:space="preserve"> //</v>
          </cell>
          <cell r="BQ20">
            <v>0</v>
          </cell>
          <cell r="BR20">
            <v>0</v>
          </cell>
          <cell r="BS20">
            <v>0</v>
          </cell>
          <cell r="BT20">
            <v>0</v>
          </cell>
          <cell r="BU20">
            <v>18860.171955128208</v>
          </cell>
          <cell r="BV20">
            <v>30988.619996155347</v>
          </cell>
          <cell r="BW20">
            <v>0</v>
          </cell>
        </row>
        <row r="21">
          <cell r="A21" t="str">
            <v>A20</v>
          </cell>
          <cell r="B21" t="str">
            <v>E7</v>
          </cell>
          <cell r="C21">
            <v>1990</v>
          </cell>
          <cell r="D21">
            <v>1154.97</v>
          </cell>
          <cell r="E21">
            <v>4076.14</v>
          </cell>
          <cell r="F21">
            <v>0</v>
          </cell>
          <cell r="G21">
            <v>16873</v>
          </cell>
          <cell r="H21">
            <v>19258.95</v>
          </cell>
          <cell r="I21">
            <v>16010.864212492052</v>
          </cell>
          <cell r="J21">
            <v>1.1414063889053518</v>
          </cell>
          <cell r="K21">
            <v>0.94890441607847165</v>
          </cell>
          <cell r="L21">
            <v>0</v>
          </cell>
          <cell r="M21">
            <v>65.14</v>
          </cell>
          <cell r="N21">
            <v>25782</v>
          </cell>
          <cell r="O21" t="str">
            <v>F</v>
          </cell>
          <cell r="P21">
            <v>0</v>
          </cell>
          <cell r="Q21">
            <v>3447</v>
          </cell>
          <cell r="R21">
            <v>30030</v>
          </cell>
          <cell r="S21">
            <v>17</v>
          </cell>
          <cell r="T21">
            <v>0.13369792878752618</v>
          </cell>
          <cell r="U21">
            <v>0</v>
          </cell>
          <cell r="V21">
            <v>0.83399999999999996</v>
          </cell>
          <cell r="W21">
            <v>0.96799999999999997</v>
          </cell>
          <cell r="X21">
            <v>2711.0095923261388</v>
          </cell>
          <cell r="Y21">
            <v>0.16067146282973618</v>
          </cell>
          <cell r="Z21">
            <v>0</v>
          </cell>
          <cell r="AA21">
            <v>6561</v>
          </cell>
          <cell r="AB21">
            <v>37830</v>
          </cell>
          <cell r="AC21">
            <v>10</v>
          </cell>
          <cell r="AD21">
            <v>0.25447986967651848</v>
          </cell>
          <cell r="AE21">
            <v>0</v>
          </cell>
          <cell r="AF21">
            <v>3350</v>
          </cell>
          <cell r="AG21">
            <v>8040.25</v>
          </cell>
          <cell r="AH21">
            <v>4</v>
          </cell>
          <cell r="AI21">
            <v>0.12993561399425957</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t="str">
            <v>TLR</v>
          </cell>
          <cell r="BK21">
            <v>8400</v>
          </cell>
          <cell r="BL21">
            <v>0</v>
          </cell>
          <cell r="BM21" t="str">
            <v>A20</v>
          </cell>
          <cell r="BN21">
            <v>0</v>
          </cell>
          <cell r="BO21" t="str">
            <v>Valvole</v>
          </cell>
          <cell r="BP21" t="str">
            <v>GENERAT+TELECTRL</v>
          </cell>
          <cell r="BQ21">
            <v>6561</v>
          </cell>
          <cell r="BR21">
            <v>37830</v>
          </cell>
          <cell r="BS21">
            <v>1455</v>
          </cell>
          <cell r="BT21">
            <v>4293.8388410518965</v>
          </cell>
          <cell r="BU21">
            <v>11936.421574288641</v>
          </cell>
          <cell r="BV21">
            <v>7196.0650733808361</v>
          </cell>
          <cell r="BW21">
            <v>0.25447986967651848</v>
          </cell>
        </row>
        <row r="22">
          <cell r="A22" t="str">
            <v>A21</v>
          </cell>
          <cell r="B22" t="str">
            <v>E6</v>
          </cell>
          <cell r="C22">
            <v>1997</v>
          </cell>
          <cell r="D22">
            <v>2048</v>
          </cell>
          <cell r="E22">
            <v>18733.77</v>
          </cell>
          <cell r="G22">
            <v>37013</v>
          </cell>
          <cell r="H22">
            <v>31038.74</v>
          </cell>
          <cell r="I22">
            <v>25803.953562725153</v>
          </cell>
          <cell r="J22">
            <v>0.8385902250560614</v>
          </cell>
          <cell r="K22">
            <v>0.69715920251601204</v>
          </cell>
          <cell r="M22">
            <v>20.190000000000001</v>
          </cell>
          <cell r="N22">
            <v>37642</v>
          </cell>
          <cell r="O22" t="str">
            <v>C</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5226</v>
          </cell>
          <cell r="AG22">
            <v>9060.25</v>
          </cell>
          <cell r="AH22">
            <v>4</v>
          </cell>
          <cell r="AI22">
            <v>0.13883428085649008</v>
          </cell>
          <cell r="AN22">
            <v>0</v>
          </cell>
          <cell r="AO22">
            <v>0</v>
          </cell>
          <cell r="AP22">
            <v>0</v>
          </cell>
          <cell r="AQ22">
            <v>0</v>
          </cell>
          <cell r="AR22">
            <v>0</v>
          </cell>
          <cell r="AS22">
            <v>0</v>
          </cell>
          <cell r="AT22">
            <v>0</v>
          </cell>
          <cell r="AU22">
            <v>0</v>
          </cell>
          <cell r="AV22">
            <v>0</v>
          </cell>
          <cell r="AW22">
            <v>0</v>
          </cell>
          <cell r="AX22">
            <v>0</v>
          </cell>
          <cell r="AY22">
            <v>0</v>
          </cell>
          <cell r="AZ22">
            <v>0</v>
          </cell>
          <cell r="BB22">
            <v>22542</v>
          </cell>
          <cell r="BC22">
            <v>25194</v>
          </cell>
          <cell r="BD22">
            <v>2</v>
          </cell>
          <cell r="BE22">
            <v>0</v>
          </cell>
          <cell r="BG22">
            <v>24301</v>
          </cell>
          <cell r="BH22">
            <v>51194</v>
          </cell>
          <cell r="BI22">
            <v>4</v>
          </cell>
          <cell r="BJ22">
            <v>0</v>
          </cell>
          <cell r="BK22">
            <v>10950</v>
          </cell>
          <cell r="BL22">
            <v>0</v>
          </cell>
          <cell r="BM22" t="str">
            <v>A21</v>
          </cell>
          <cell r="BN22">
            <v>0</v>
          </cell>
          <cell r="BO22" t="str">
            <v>Centrale CHP-TLR o Valvole</v>
          </cell>
          <cell r="BP22" t="str">
            <v xml:space="preserve"> //</v>
          </cell>
          <cell r="BQ22">
            <v>0</v>
          </cell>
          <cell r="BR22">
            <v>0</v>
          </cell>
          <cell r="BS22">
            <v>0</v>
          </cell>
          <cell r="BT22">
            <v>0</v>
          </cell>
          <cell r="BU22">
            <v>25803.953562725153</v>
          </cell>
          <cell r="BV22">
            <v>21173.74546645187</v>
          </cell>
          <cell r="BW22">
            <v>0</v>
          </cell>
        </row>
        <row r="23">
          <cell r="A23" t="str">
            <v>A23</v>
          </cell>
          <cell r="B23" t="str">
            <v>E2</v>
          </cell>
          <cell r="C23">
            <v>1920</v>
          </cell>
          <cell r="D23">
            <v>2232.42</v>
          </cell>
          <cell r="E23">
            <v>8055.69</v>
          </cell>
          <cell r="G23">
            <v>28255</v>
          </cell>
          <cell r="H23">
            <v>26294.37</v>
          </cell>
          <cell r="I23">
            <v>21859.737297361731</v>
          </cell>
          <cell r="J23">
            <v>0.93060944965492831</v>
          </cell>
          <cell r="K23">
            <v>0.77365907971550985</v>
          </cell>
          <cell r="M23">
            <v>50.81</v>
          </cell>
          <cell r="N23">
            <v>39268</v>
          </cell>
          <cell r="O23" t="str">
            <v>E</v>
          </cell>
          <cell r="P23">
            <v>0</v>
          </cell>
          <cell r="Q23">
            <v>5775</v>
          </cell>
          <cell r="R23">
            <v>32292</v>
          </cell>
          <cell r="S23">
            <v>8</v>
          </cell>
          <cell r="T23">
            <v>0.14706631353774066</v>
          </cell>
          <cell r="U23">
            <v>0</v>
          </cell>
          <cell r="V23">
            <v>0.82799999999999996</v>
          </cell>
          <cell r="W23">
            <v>0.97699999999999998</v>
          </cell>
          <cell r="X23">
            <v>5084.5350241545912</v>
          </cell>
          <cell r="Y23">
            <v>0.17995169082125609</v>
          </cell>
          <cell r="AA23">
            <v>7645</v>
          </cell>
          <cell r="AB23">
            <v>47292</v>
          </cell>
          <cell r="AC23">
            <v>9</v>
          </cell>
          <cell r="AD23">
            <v>0.19468778649281859</v>
          </cell>
          <cell r="AE23">
            <v>0</v>
          </cell>
          <cell r="AF23">
            <v>0</v>
          </cell>
          <cell r="AG23">
            <v>0</v>
          </cell>
          <cell r="AH23">
            <v>0</v>
          </cell>
          <cell r="AI23">
            <v>0</v>
          </cell>
          <cell r="AN23">
            <v>0</v>
          </cell>
          <cell r="AO23">
            <v>0</v>
          </cell>
          <cell r="AP23">
            <v>0</v>
          </cell>
          <cell r="AQ23">
            <v>0</v>
          </cell>
          <cell r="AR23">
            <v>0</v>
          </cell>
          <cell r="AS23">
            <v>0</v>
          </cell>
          <cell r="AT23">
            <v>0</v>
          </cell>
          <cell r="AU23">
            <v>0</v>
          </cell>
          <cell r="AV23">
            <v>0</v>
          </cell>
          <cell r="AW23">
            <v>0</v>
          </cell>
          <cell r="AX23">
            <v>0</v>
          </cell>
          <cell r="AY23">
            <v>0</v>
          </cell>
          <cell r="AZ23">
            <v>0</v>
          </cell>
          <cell r="BM23" t="str">
            <v>A23</v>
          </cell>
          <cell r="BN23">
            <v>0</v>
          </cell>
          <cell r="BO23">
            <v>0</v>
          </cell>
          <cell r="BP23" t="str">
            <v>GENERATORE+TELECTRL</v>
          </cell>
          <cell r="BQ23">
            <v>7645</v>
          </cell>
          <cell r="BR23">
            <v>47292</v>
          </cell>
          <cell r="BS23">
            <v>1242</v>
          </cell>
          <cell r="BT23">
            <v>5500.903407354589</v>
          </cell>
          <cell r="BU23">
            <v>17603.913429623866</v>
          </cell>
          <cell r="BV23">
            <v>13016.763017635258</v>
          </cell>
          <cell r="BW23">
            <v>0.19468778649281859</v>
          </cell>
        </row>
        <row r="24">
          <cell r="A24" t="str">
            <v>B01</v>
          </cell>
          <cell r="B24" t="str">
            <v>E2</v>
          </cell>
          <cell r="C24">
            <v>1920</v>
          </cell>
          <cell r="D24">
            <v>79.239999999999995</v>
          </cell>
          <cell r="E24">
            <v>340.73</v>
          </cell>
          <cell r="G24">
            <v>993</v>
          </cell>
          <cell r="H24">
            <v>304.26</v>
          </cell>
          <cell r="I24">
            <v>252.94554195804196</v>
          </cell>
          <cell r="J24">
            <v>0.30640483383685801</v>
          </cell>
          <cell r="K24">
            <v>0.25472864245522858</v>
          </cell>
          <cell r="M24" t="str">
            <v>A01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N24">
            <v>0</v>
          </cell>
          <cell r="AO24">
            <v>0</v>
          </cell>
          <cell r="AP24">
            <v>0</v>
          </cell>
          <cell r="AQ24">
            <v>0</v>
          </cell>
          <cell r="AR24">
            <v>0</v>
          </cell>
          <cell r="AS24">
            <v>0</v>
          </cell>
          <cell r="AT24">
            <v>0</v>
          </cell>
          <cell r="AU24">
            <v>0</v>
          </cell>
          <cell r="AV24">
            <v>0</v>
          </cell>
          <cell r="AW24">
            <v>0</v>
          </cell>
          <cell r="AX24">
            <v>0</v>
          </cell>
          <cell r="AY24">
            <v>0</v>
          </cell>
          <cell r="AZ24">
            <v>0</v>
          </cell>
          <cell r="BM24" t="str">
            <v>B01 (A1)</v>
          </cell>
          <cell r="BN24">
            <v>0</v>
          </cell>
          <cell r="BO24">
            <v>0</v>
          </cell>
          <cell r="BP24">
            <v>0</v>
          </cell>
          <cell r="BQ24">
            <v>0</v>
          </cell>
          <cell r="BR24">
            <v>0</v>
          </cell>
          <cell r="BS24">
            <v>0</v>
          </cell>
          <cell r="BT24">
            <v>0</v>
          </cell>
          <cell r="BU24">
            <v>0</v>
          </cell>
          <cell r="BV24">
            <v>0</v>
          </cell>
          <cell r="BW24">
            <v>0</v>
          </cell>
        </row>
        <row r="25">
          <cell r="A25" t="str">
            <v>B02</v>
          </cell>
          <cell r="B25">
            <v>0</v>
          </cell>
          <cell r="C25">
            <v>0</v>
          </cell>
          <cell r="D25">
            <v>0</v>
          </cell>
          <cell r="E25">
            <v>0</v>
          </cell>
          <cell r="F25">
            <v>0</v>
          </cell>
          <cell r="G25">
            <v>0</v>
          </cell>
          <cell r="H25">
            <v>0</v>
          </cell>
          <cell r="I25">
            <v>0</v>
          </cell>
          <cell r="J25">
            <v>0</v>
          </cell>
          <cell r="K25">
            <v>0</v>
          </cell>
          <cell r="L25">
            <v>0</v>
          </cell>
          <cell r="M25">
            <v>0</v>
          </cell>
          <cell r="N25">
            <v>0</v>
          </cell>
          <cell r="O25"/>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t="str">
            <v>B02</v>
          </cell>
          <cell r="BN25">
            <v>0</v>
          </cell>
          <cell r="BO25">
            <v>0</v>
          </cell>
          <cell r="BP25">
            <v>0</v>
          </cell>
          <cell r="BQ25">
            <v>0</v>
          </cell>
          <cell r="BR25">
            <v>0</v>
          </cell>
          <cell r="BS25">
            <v>0</v>
          </cell>
          <cell r="BT25">
            <v>0</v>
          </cell>
          <cell r="BU25">
            <v>0</v>
          </cell>
          <cell r="BV25">
            <v>0</v>
          </cell>
          <cell r="BW25">
            <v>0</v>
          </cell>
        </row>
        <row r="26">
          <cell r="A26" t="str">
            <v>B03</v>
          </cell>
          <cell r="B26">
            <v>0</v>
          </cell>
          <cell r="C26">
            <v>0</v>
          </cell>
          <cell r="D26">
            <v>0</v>
          </cell>
          <cell r="E26">
            <v>0</v>
          </cell>
          <cell r="F26">
            <v>0</v>
          </cell>
          <cell r="G26">
            <v>0</v>
          </cell>
          <cell r="H26">
            <v>0</v>
          </cell>
          <cell r="I26">
            <v>0</v>
          </cell>
          <cell r="J26">
            <v>0</v>
          </cell>
          <cell r="K26">
            <v>0</v>
          </cell>
          <cell r="L26">
            <v>0</v>
          </cell>
          <cell r="M26">
            <v>0</v>
          </cell>
          <cell r="N26">
            <v>0</v>
          </cell>
          <cell r="O26"/>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t="str">
            <v>B03</v>
          </cell>
          <cell r="BN26">
            <v>0</v>
          </cell>
          <cell r="BO26">
            <v>0</v>
          </cell>
          <cell r="BP26">
            <v>0</v>
          </cell>
          <cell r="BQ26">
            <v>0</v>
          </cell>
          <cell r="BR26">
            <v>0</v>
          </cell>
          <cell r="BS26">
            <v>0</v>
          </cell>
          <cell r="BT26">
            <v>0</v>
          </cell>
          <cell r="BU26">
            <v>0</v>
          </cell>
          <cell r="BV26">
            <v>0</v>
          </cell>
          <cell r="BW26">
            <v>0</v>
          </cell>
        </row>
        <row r="27">
          <cell r="A27" t="str">
            <v>B04</v>
          </cell>
          <cell r="B27">
            <v>0</v>
          </cell>
          <cell r="C27">
            <v>0</v>
          </cell>
          <cell r="D27">
            <v>0</v>
          </cell>
          <cell r="E27">
            <v>0</v>
          </cell>
          <cell r="F27">
            <v>0</v>
          </cell>
          <cell r="G27">
            <v>0</v>
          </cell>
          <cell r="H27">
            <v>0</v>
          </cell>
          <cell r="I27">
            <v>0</v>
          </cell>
          <cell r="J27">
            <v>0</v>
          </cell>
          <cell r="K27">
            <v>0</v>
          </cell>
          <cell r="L27">
            <v>0</v>
          </cell>
          <cell r="M27">
            <v>0</v>
          </cell>
          <cell r="N27">
            <v>0</v>
          </cell>
          <cell r="O27"/>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t="str">
            <v>B04</v>
          </cell>
          <cell r="BN27">
            <v>0</v>
          </cell>
          <cell r="BO27">
            <v>0</v>
          </cell>
          <cell r="BP27">
            <v>0</v>
          </cell>
          <cell r="BQ27">
            <v>0</v>
          </cell>
          <cell r="BR27">
            <v>0</v>
          </cell>
          <cell r="BS27">
            <v>0</v>
          </cell>
          <cell r="BT27">
            <v>0</v>
          </cell>
          <cell r="BU27">
            <v>0</v>
          </cell>
          <cell r="BV27">
            <v>0</v>
          </cell>
          <cell r="BW27">
            <v>0</v>
          </cell>
        </row>
        <row r="28">
          <cell r="A28" t="str">
            <v>B05</v>
          </cell>
          <cell r="B28">
            <v>0</v>
          </cell>
          <cell r="C28">
            <v>0</v>
          </cell>
          <cell r="D28">
            <v>0</v>
          </cell>
          <cell r="E28">
            <v>0</v>
          </cell>
          <cell r="F28">
            <v>0</v>
          </cell>
          <cell r="G28">
            <v>0</v>
          </cell>
          <cell r="H28">
            <v>0</v>
          </cell>
          <cell r="I28">
            <v>0</v>
          </cell>
          <cell r="J28">
            <v>0</v>
          </cell>
          <cell r="K28">
            <v>0</v>
          </cell>
          <cell r="L28">
            <v>0</v>
          </cell>
          <cell r="M28">
            <v>0</v>
          </cell>
          <cell r="N28">
            <v>0</v>
          </cell>
          <cell r="O28"/>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t="str">
            <v>B05</v>
          </cell>
          <cell r="BN28">
            <v>0</v>
          </cell>
          <cell r="BO28">
            <v>0</v>
          </cell>
          <cell r="BP28">
            <v>0</v>
          </cell>
          <cell r="BQ28">
            <v>0</v>
          </cell>
          <cell r="BR28">
            <v>0</v>
          </cell>
          <cell r="BS28">
            <v>0</v>
          </cell>
          <cell r="BT28">
            <v>0</v>
          </cell>
          <cell r="BU28">
            <v>0</v>
          </cell>
          <cell r="BV28">
            <v>0</v>
          </cell>
          <cell r="BW28">
            <v>0</v>
          </cell>
        </row>
        <row r="29">
          <cell r="A29" t="str">
            <v>B07</v>
          </cell>
          <cell r="B29">
            <v>0</v>
          </cell>
          <cell r="C29">
            <v>0</v>
          </cell>
          <cell r="D29">
            <v>0</v>
          </cell>
          <cell r="E29">
            <v>0</v>
          </cell>
          <cell r="F29">
            <v>0</v>
          </cell>
          <cell r="G29">
            <v>0</v>
          </cell>
          <cell r="H29">
            <v>0</v>
          </cell>
          <cell r="I29">
            <v>0</v>
          </cell>
          <cell r="J29">
            <v>0</v>
          </cell>
          <cell r="K29">
            <v>0</v>
          </cell>
          <cell r="L29">
            <v>0</v>
          </cell>
          <cell r="M29">
            <v>0</v>
          </cell>
          <cell r="N29">
            <v>0</v>
          </cell>
          <cell r="O29"/>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t="str">
            <v>B07</v>
          </cell>
          <cell r="BN29">
            <v>0</v>
          </cell>
          <cell r="BO29">
            <v>0</v>
          </cell>
          <cell r="BP29">
            <v>0</v>
          </cell>
          <cell r="BQ29">
            <v>0</v>
          </cell>
          <cell r="BR29">
            <v>0</v>
          </cell>
          <cell r="BS29">
            <v>0</v>
          </cell>
          <cell r="BT29">
            <v>0</v>
          </cell>
          <cell r="BU29">
            <v>0</v>
          </cell>
          <cell r="BV29">
            <v>0</v>
          </cell>
          <cell r="BW29">
            <v>0</v>
          </cell>
        </row>
        <row r="30">
          <cell r="A30" t="str">
            <v>B09</v>
          </cell>
          <cell r="B30">
            <v>0</v>
          </cell>
          <cell r="C30">
            <v>0</v>
          </cell>
          <cell r="D30">
            <v>0</v>
          </cell>
          <cell r="E30">
            <v>0</v>
          </cell>
          <cell r="F30">
            <v>0</v>
          </cell>
          <cell r="G30">
            <v>0</v>
          </cell>
          <cell r="H30">
            <v>0</v>
          </cell>
          <cell r="I30">
            <v>0</v>
          </cell>
          <cell r="J30">
            <v>0</v>
          </cell>
          <cell r="K30">
            <v>0</v>
          </cell>
          <cell r="L30">
            <v>0</v>
          </cell>
          <cell r="M30">
            <v>0</v>
          </cell>
          <cell r="N30">
            <v>0</v>
          </cell>
          <cell r="O30"/>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t="str">
            <v>B09</v>
          </cell>
          <cell r="BN30">
            <v>0</v>
          </cell>
          <cell r="BO30">
            <v>0</v>
          </cell>
          <cell r="BP30">
            <v>0</v>
          </cell>
          <cell r="BQ30">
            <v>0</v>
          </cell>
          <cell r="BR30">
            <v>0</v>
          </cell>
          <cell r="BS30">
            <v>0</v>
          </cell>
          <cell r="BT30">
            <v>0</v>
          </cell>
          <cell r="BU30">
            <v>0</v>
          </cell>
          <cell r="BV30">
            <v>0</v>
          </cell>
          <cell r="BW30">
            <v>0</v>
          </cell>
        </row>
        <row r="31">
          <cell r="A31" t="str">
            <v>B12</v>
          </cell>
          <cell r="B31">
            <v>0</v>
          </cell>
          <cell r="C31">
            <v>0</v>
          </cell>
          <cell r="D31">
            <v>0</v>
          </cell>
          <cell r="E31">
            <v>0</v>
          </cell>
          <cell r="F31">
            <v>0</v>
          </cell>
          <cell r="G31">
            <v>0</v>
          </cell>
          <cell r="H31">
            <v>0</v>
          </cell>
          <cell r="I31">
            <v>0</v>
          </cell>
          <cell r="J31">
            <v>0</v>
          </cell>
          <cell r="K31">
            <v>0</v>
          </cell>
          <cell r="L31">
            <v>0</v>
          </cell>
          <cell r="M31">
            <v>0</v>
          </cell>
          <cell r="N31">
            <v>0</v>
          </cell>
          <cell r="O31"/>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t="str">
            <v>B12</v>
          </cell>
          <cell r="BN31">
            <v>0</v>
          </cell>
          <cell r="BO31">
            <v>0</v>
          </cell>
          <cell r="BP31">
            <v>0</v>
          </cell>
          <cell r="BQ31">
            <v>0</v>
          </cell>
          <cell r="BR31">
            <v>0</v>
          </cell>
          <cell r="BS31">
            <v>0</v>
          </cell>
          <cell r="BT31">
            <v>0</v>
          </cell>
          <cell r="BU31">
            <v>0</v>
          </cell>
          <cell r="BV31">
            <v>0</v>
          </cell>
          <cell r="BW31">
            <v>0</v>
          </cell>
        </row>
        <row r="32">
          <cell r="A32" t="str">
            <v>B15</v>
          </cell>
          <cell r="B32" t="str">
            <v>E6</v>
          </cell>
          <cell r="C32">
            <v>1970</v>
          </cell>
          <cell r="D32">
            <v>747.78</v>
          </cell>
          <cell r="E32">
            <v>5185.59</v>
          </cell>
          <cell r="G32">
            <v>3921</v>
          </cell>
          <cell r="H32">
            <v>4677.67</v>
          </cell>
          <cell r="I32">
            <v>3888.7654415660104</v>
          </cell>
          <cell r="J32">
            <v>1.19297883193063</v>
          </cell>
          <cell r="K32">
            <v>0.99177899555368798</v>
          </cell>
          <cell r="M32">
            <v>14.52</v>
          </cell>
          <cell r="N32">
            <v>2700</v>
          </cell>
          <cell r="O32" t="str">
            <v>B</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t="str">
            <v>GENERATORE Q+ST:</v>
          </cell>
          <cell r="BB32">
            <v>1760</v>
          </cell>
          <cell r="BC32">
            <v>11440</v>
          </cell>
          <cell r="BD32">
            <v>11</v>
          </cell>
          <cell r="BE32">
            <v>0.6518518518518519</v>
          </cell>
          <cell r="BM32" t="str">
            <v>B15</v>
          </cell>
          <cell r="BN32">
            <v>0</v>
          </cell>
          <cell r="BO32">
            <v>0</v>
          </cell>
          <cell r="BP32" t="str">
            <v>GENERATORE+ST</v>
          </cell>
          <cell r="BQ32">
            <v>1760</v>
          </cell>
          <cell r="BR32">
            <v>11440</v>
          </cell>
          <cell r="BS32">
            <v>440</v>
          </cell>
          <cell r="BT32">
            <v>2555.911111111111</v>
          </cell>
          <cell r="BU32">
            <v>1353.8664870637222</v>
          </cell>
          <cell r="BV32">
            <v>780.91602065260679</v>
          </cell>
          <cell r="BW32">
            <v>0.65185185185185179</v>
          </cell>
        </row>
        <row r="33">
          <cell r="A33" t="str">
            <v>B19</v>
          </cell>
          <cell r="B33" t="str">
            <v>E7</v>
          </cell>
          <cell r="C33">
            <v>2000</v>
          </cell>
          <cell r="D33">
            <v>5963.07</v>
          </cell>
          <cell r="E33">
            <v>25604.26</v>
          </cell>
          <cell r="G33">
            <v>32814</v>
          </cell>
          <cell r="H33">
            <v>27133.53</v>
          </cell>
          <cell r="I33">
            <v>22557.370180387796</v>
          </cell>
          <cell r="J33">
            <v>0.82688882793929419</v>
          </cell>
          <cell r="K33">
            <v>0.68743128482927396</v>
          </cell>
          <cell r="M33">
            <v>21.77</v>
          </cell>
          <cell r="N33">
            <v>55777</v>
          </cell>
          <cell r="O33" t="str">
            <v>C</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t="str">
            <v>TLR:</v>
          </cell>
          <cell r="BB33">
            <v>35622</v>
          </cell>
          <cell r="BC33">
            <v>19240</v>
          </cell>
          <cell r="BD33">
            <v>1</v>
          </cell>
          <cell r="BE33">
            <v>0</v>
          </cell>
          <cell r="BG33">
            <v>35909</v>
          </cell>
          <cell r="BH33">
            <v>42640</v>
          </cell>
          <cell r="BI33">
            <v>3</v>
          </cell>
          <cell r="BJ33">
            <v>0</v>
          </cell>
          <cell r="BK33">
            <v>9150</v>
          </cell>
          <cell r="BL33">
            <v>0</v>
          </cell>
          <cell r="BM33" t="str">
            <v>B19</v>
          </cell>
          <cell r="BN33">
            <v>0</v>
          </cell>
          <cell r="BO33" t="str">
            <v>Centrale CHP-TLR</v>
          </cell>
          <cell r="BP33" t="str">
            <v xml:space="preserve"> //</v>
          </cell>
          <cell r="BQ33">
            <v>0</v>
          </cell>
          <cell r="BR33">
            <v>0</v>
          </cell>
          <cell r="BS33">
            <v>0</v>
          </cell>
          <cell r="BT33">
            <v>0</v>
          </cell>
          <cell r="BU33">
            <v>22557.370180387796</v>
          </cell>
          <cell r="BV33">
            <v>18771.655465273059</v>
          </cell>
          <cell r="BW33">
            <v>0</v>
          </cell>
        </row>
        <row r="34">
          <cell r="A34" t="str">
            <v>A11</v>
          </cell>
          <cell r="B34" t="str">
            <v>E7</v>
          </cell>
          <cell r="C34">
            <v>1980</v>
          </cell>
          <cell r="D34">
            <v>1117.58</v>
          </cell>
          <cell r="E34">
            <v>3688.01</v>
          </cell>
          <cell r="G34">
            <v>18771</v>
          </cell>
          <cell r="H34">
            <v>15157.94</v>
          </cell>
          <cell r="I34">
            <v>12601.503149502014</v>
          </cell>
          <cell r="J34">
            <v>0.80751904533589047</v>
          </cell>
          <cell r="K34">
            <v>0.67132828029950531</v>
          </cell>
          <cell r="M34">
            <v>72.23</v>
          </cell>
          <cell r="N34">
            <v>26442</v>
          </cell>
          <cell r="O34" t="str">
            <v>F</v>
          </cell>
          <cell r="P34">
            <v>0</v>
          </cell>
          <cell r="Q34">
            <v>2686</v>
          </cell>
          <cell r="R34">
            <v>27040</v>
          </cell>
          <cell r="S34">
            <v>18</v>
          </cell>
          <cell r="T34">
            <v>0.10158081839497769</v>
          </cell>
          <cell r="U34">
            <v>0</v>
          </cell>
          <cell r="V34">
            <v>0.875</v>
          </cell>
          <cell r="W34">
            <v>0.97799999999999998</v>
          </cell>
          <cell r="X34">
            <v>2209.6148571428557</v>
          </cell>
          <cell r="Y34">
            <v>0.11771428571428563</v>
          </cell>
          <cell r="AA34">
            <v>5660</v>
          </cell>
          <cell r="AB34">
            <v>33020</v>
          </cell>
          <cell r="AC34">
            <v>9</v>
          </cell>
          <cell r="AD34">
            <v>0.21405339989410785</v>
          </cell>
          <cell r="AE34">
            <v>0</v>
          </cell>
          <cell r="AF34">
            <v>1569</v>
          </cell>
          <cell r="AG34">
            <v>5592.25</v>
          </cell>
          <cell r="AH34">
            <v>5</v>
          </cell>
          <cell r="AI34">
            <v>5.9337417744497391E-2</v>
          </cell>
          <cell r="AN34">
            <v>0</v>
          </cell>
          <cell r="AO34">
            <v>0</v>
          </cell>
          <cell r="AP34">
            <v>0</v>
          </cell>
          <cell r="AQ34">
            <v>0</v>
          </cell>
          <cell r="AR34">
            <v>0</v>
          </cell>
          <cell r="AS34">
            <v>0</v>
          </cell>
          <cell r="AT34">
            <v>0</v>
          </cell>
          <cell r="AU34">
            <v>0</v>
          </cell>
          <cell r="AV34">
            <v>0</v>
          </cell>
          <cell r="AW34">
            <v>0</v>
          </cell>
          <cell r="AX34">
            <v>0</v>
          </cell>
          <cell r="AY34">
            <v>0</v>
          </cell>
          <cell r="AZ34">
            <v>0</v>
          </cell>
          <cell r="BK34">
            <v>7950</v>
          </cell>
          <cell r="BL34">
            <v>0</v>
          </cell>
          <cell r="BM34" t="str">
            <v>A11</v>
          </cell>
          <cell r="BN34">
            <v>0</v>
          </cell>
          <cell r="BO34" t="str">
            <v>Valvole</v>
          </cell>
          <cell r="BP34" t="str">
            <v>GENERAT+TELECTRL</v>
          </cell>
          <cell r="BQ34">
            <v>5660</v>
          </cell>
          <cell r="BR34">
            <v>33020</v>
          </cell>
          <cell r="BS34">
            <v>1270</v>
          </cell>
          <cell r="BT34">
            <v>4017.9963694122989</v>
          </cell>
          <cell r="BU34">
            <v>9904.1085565747999</v>
          </cell>
          <cell r="BV34">
            <v>8439.6386064275885</v>
          </cell>
          <cell r="BW34">
            <v>0.21405339989410788</v>
          </cell>
        </row>
        <row r="35">
          <cell r="A35" t="str">
            <v>A12</v>
          </cell>
          <cell r="B35" t="str">
            <v>E7</v>
          </cell>
          <cell r="C35">
            <v>1990</v>
          </cell>
          <cell r="D35">
            <v>685.61</v>
          </cell>
          <cell r="E35">
            <v>2323.4299999999998</v>
          </cell>
          <cell r="G35">
            <v>17245</v>
          </cell>
          <cell r="H35">
            <v>14794.26</v>
          </cell>
          <cell r="I35">
            <v>12299.158987603305</v>
          </cell>
          <cell r="J35">
            <v>0.85788692374601339</v>
          </cell>
          <cell r="K35">
            <v>0.71320144897670656</v>
          </cell>
          <cell r="M35">
            <v>89.5</v>
          </cell>
          <cell r="N35">
            <v>20630</v>
          </cell>
          <cell r="O35" t="str">
            <v>G</v>
          </cell>
          <cell r="P35">
            <v>0</v>
          </cell>
          <cell r="AA35">
            <v>0</v>
          </cell>
          <cell r="AB35">
            <v>0</v>
          </cell>
          <cell r="AC35">
            <v>0</v>
          </cell>
          <cell r="AD35">
            <v>0</v>
          </cell>
          <cell r="AE35">
            <v>0</v>
          </cell>
          <cell r="AF35">
            <v>2155</v>
          </cell>
          <cell r="AG35">
            <v>4683.12</v>
          </cell>
          <cell r="AH35">
            <v>4</v>
          </cell>
          <cell r="AI35">
            <v>0.10445952496364518</v>
          </cell>
          <cell r="AN35">
            <v>0</v>
          </cell>
          <cell r="AO35">
            <v>0</v>
          </cell>
          <cell r="AP35">
            <v>0</v>
          </cell>
          <cell r="AQ35">
            <v>0</v>
          </cell>
          <cell r="AR35">
            <v>0</v>
          </cell>
          <cell r="AS35">
            <v>0</v>
          </cell>
          <cell r="AT35">
            <v>0</v>
          </cell>
          <cell r="AU35">
            <v>0</v>
          </cell>
          <cell r="AV35">
            <v>0</v>
          </cell>
          <cell r="AW35">
            <v>0</v>
          </cell>
          <cell r="AX35">
            <v>0</v>
          </cell>
          <cell r="AY35">
            <v>0</v>
          </cell>
          <cell r="AZ35">
            <v>0</v>
          </cell>
          <cell r="BA35" t="str">
            <v>TLR:</v>
          </cell>
          <cell r="BB35">
            <v>13293</v>
          </cell>
          <cell r="BC35">
            <v>10244</v>
          </cell>
          <cell r="BD35">
            <v>2</v>
          </cell>
          <cell r="BE35">
            <v>0</v>
          </cell>
          <cell r="BG35">
            <v>14111</v>
          </cell>
          <cell r="BH35">
            <v>15444</v>
          </cell>
          <cell r="BI35">
            <v>2</v>
          </cell>
          <cell r="BJ35">
            <v>0</v>
          </cell>
          <cell r="BK35">
            <v>0</v>
          </cell>
          <cell r="BL35">
            <v>0</v>
          </cell>
          <cell r="BM35" t="str">
            <v>A12</v>
          </cell>
          <cell r="BN35">
            <v>0</v>
          </cell>
          <cell r="BO35" t="str">
            <v>Centrale CHP-TLR o Valvole</v>
          </cell>
          <cell r="BP35" t="str">
            <v>GENERAT+TELECTRL</v>
          </cell>
          <cell r="BQ35">
            <v>4325.6503415268635</v>
          </cell>
          <cell r="BR35">
            <v>19536</v>
          </cell>
          <cell r="BS35">
            <v>566.54399999999998</v>
          </cell>
          <cell r="BT35">
            <v>3615.8914270300902</v>
          </cell>
          <cell r="BU35">
            <v>9720.2999825029929</v>
          </cell>
          <cell r="BV35">
            <v>7796.7005068138751</v>
          </cell>
          <cell r="BW35">
            <v>0.20967767045694927</v>
          </cell>
        </row>
        <row r="36">
          <cell r="A36" t="str">
            <v>A14</v>
          </cell>
          <cell r="B36" t="str">
            <v>E7</v>
          </cell>
          <cell r="C36">
            <v>1900</v>
          </cell>
          <cell r="D36">
            <v>490.66</v>
          </cell>
          <cell r="E36">
            <v>1635.44</v>
          </cell>
          <cell r="G36">
            <v>10632</v>
          </cell>
          <cell r="H36">
            <v>8364.7000000000007</v>
          </cell>
          <cell r="I36">
            <v>6953.9656044712883</v>
          </cell>
          <cell r="J36">
            <v>0.78674755455229506</v>
          </cell>
          <cell r="K36">
            <v>0.65405997032273211</v>
          </cell>
          <cell r="M36">
            <v>81.7</v>
          </cell>
          <cell r="N36">
            <v>13321</v>
          </cell>
          <cell r="O36" t="str">
            <v>G</v>
          </cell>
          <cell r="P36">
            <v>0</v>
          </cell>
          <cell r="Q36">
            <v>1844</v>
          </cell>
          <cell r="R36">
            <v>21268</v>
          </cell>
          <cell r="S36" t="str">
            <v>&gt;20</v>
          </cell>
          <cell r="T36">
            <v>0.1384280459424968</v>
          </cell>
          <cell r="U36">
            <v>0</v>
          </cell>
          <cell r="V36">
            <v>0.84299999999999997</v>
          </cell>
          <cell r="W36">
            <v>0.97</v>
          </cell>
          <cell r="X36">
            <v>1601.7366548042687</v>
          </cell>
          <cell r="Y36">
            <v>0.15065243179122167</v>
          </cell>
          <cell r="AA36">
            <v>3299</v>
          </cell>
          <cell r="AB36">
            <v>29068</v>
          </cell>
          <cell r="AC36">
            <v>16</v>
          </cell>
          <cell r="AD36">
            <v>0.24765408002402223</v>
          </cell>
          <cell r="AE36">
            <v>0</v>
          </cell>
          <cell r="AF36">
            <v>1366</v>
          </cell>
          <cell r="AG36">
            <v>4683.12</v>
          </cell>
          <cell r="AH36">
            <v>5</v>
          </cell>
          <cell r="AI36">
            <v>0.10254485398994069</v>
          </cell>
          <cell r="AN36">
            <v>0</v>
          </cell>
          <cell r="AO36">
            <v>0</v>
          </cell>
          <cell r="AP36">
            <v>0</v>
          </cell>
          <cell r="AQ36">
            <v>0</v>
          </cell>
          <cell r="AR36">
            <v>0</v>
          </cell>
          <cell r="AS36">
            <v>0</v>
          </cell>
          <cell r="AT36">
            <v>0</v>
          </cell>
          <cell r="AU36">
            <v>0</v>
          </cell>
          <cell r="AV36">
            <v>0</v>
          </cell>
          <cell r="AW36">
            <v>0</v>
          </cell>
          <cell r="AX36">
            <v>0</v>
          </cell>
          <cell r="AY36">
            <v>0</v>
          </cell>
          <cell r="AZ36">
            <v>0</v>
          </cell>
          <cell r="BA36" t="str">
            <v>PdC X ACS:</v>
          </cell>
          <cell r="BB36">
            <v>447</v>
          </cell>
          <cell r="BC36">
            <v>5202</v>
          </cell>
          <cell r="BD36" t="str">
            <v>&gt;20</v>
          </cell>
          <cell r="BE36">
            <v>3.3556039336386158E-2</v>
          </cell>
          <cell r="BK36">
            <v>10150</v>
          </cell>
          <cell r="BL36">
            <v>0</v>
          </cell>
          <cell r="BM36" t="str">
            <v>A14</v>
          </cell>
          <cell r="BN36">
            <v>10150</v>
          </cell>
          <cell r="BO36" t="str">
            <v>PdC x ACS o Generatore+Telectrl</v>
          </cell>
          <cell r="BP36" t="str">
            <v>VALVOLE</v>
          </cell>
          <cell r="BQ36">
            <v>1366</v>
          </cell>
          <cell r="BR36">
            <v>4683.12</v>
          </cell>
          <cell r="BS36">
            <v>91.82</v>
          </cell>
          <cell r="BT36">
            <v>1090.2568876210494</v>
          </cell>
          <cell r="BU36">
            <v>6240.87221690971</v>
          </cell>
          <cell r="BV36">
            <v>5458.4724277357191</v>
          </cell>
          <cell r="BW36">
            <v>0.10254485398994069</v>
          </cell>
        </row>
        <row r="37">
          <cell r="A37" t="str">
            <v>A18</v>
          </cell>
          <cell r="B37" t="str">
            <v>E7</v>
          </cell>
          <cell r="C37">
            <v>1990</v>
          </cell>
          <cell r="D37">
            <v>738.3</v>
          </cell>
          <cell r="E37">
            <v>2233.9299999999998</v>
          </cell>
          <cell r="G37">
            <v>10185</v>
          </cell>
          <cell r="H37">
            <v>8631.2800000000007</v>
          </cell>
          <cell r="I37">
            <v>7175.5860033905492</v>
          </cell>
          <cell r="J37">
            <v>0.84745017182130589</v>
          </cell>
          <cell r="K37">
            <v>0.70452488987634254</v>
          </cell>
          <cell r="M37">
            <v>95.15</v>
          </cell>
          <cell r="N37">
            <v>21094</v>
          </cell>
          <cell r="O37" t="str">
            <v>G</v>
          </cell>
          <cell r="P37">
            <v>0</v>
          </cell>
          <cell r="AA37">
            <v>0</v>
          </cell>
          <cell r="AB37">
            <v>0</v>
          </cell>
          <cell r="AC37">
            <v>0</v>
          </cell>
          <cell r="AD37">
            <v>0</v>
          </cell>
          <cell r="AE37">
            <v>0</v>
          </cell>
          <cell r="AF37">
            <v>2670</v>
          </cell>
          <cell r="AG37">
            <v>4683.12</v>
          </cell>
          <cell r="AH37">
            <v>3</v>
          </cell>
          <cell r="AI37">
            <v>0.12657627761448753</v>
          </cell>
          <cell r="AN37">
            <v>0</v>
          </cell>
          <cell r="AO37">
            <v>0</v>
          </cell>
          <cell r="AP37">
            <v>0</v>
          </cell>
          <cell r="AQ37">
            <v>0</v>
          </cell>
          <cell r="AR37">
            <v>0</v>
          </cell>
          <cell r="AS37">
            <v>0</v>
          </cell>
          <cell r="AT37">
            <v>0</v>
          </cell>
          <cell r="AU37">
            <v>0</v>
          </cell>
          <cell r="AV37">
            <v>0</v>
          </cell>
          <cell r="AW37">
            <v>0</v>
          </cell>
          <cell r="AX37">
            <v>0</v>
          </cell>
          <cell r="AY37">
            <v>0</v>
          </cell>
          <cell r="AZ37">
            <v>0</v>
          </cell>
          <cell r="BA37" t="str">
            <v>TLR:</v>
          </cell>
          <cell r="BB37">
            <v>13624</v>
          </cell>
          <cell r="BC37">
            <v>10244</v>
          </cell>
          <cell r="BD37">
            <v>1</v>
          </cell>
          <cell r="BE37">
            <v>0</v>
          </cell>
          <cell r="BG37">
            <v>14471</v>
          </cell>
          <cell r="BH37">
            <v>15444</v>
          </cell>
          <cell r="BI37">
            <v>2</v>
          </cell>
          <cell r="BJ37">
            <v>0</v>
          </cell>
          <cell r="BK37">
            <v>10150</v>
          </cell>
          <cell r="BL37">
            <v>0</v>
          </cell>
          <cell r="BM37" t="str">
            <v>A18</v>
          </cell>
          <cell r="BN37">
            <v>0</v>
          </cell>
          <cell r="BO37" t="str">
            <v>Centrale CHP-TLR o Valvole</v>
          </cell>
          <cell r="BP37" t="str">
            <v>GENERAT+TELECTRL</v>
          </cell>
          <cell r="BQ37">
            <v>2554.7549277153435</v>
          </cell>
          <cell r="BR37">
            <v>21696</v>
          </cell>
          <cell r="BS37">
            <v>629.18400000000008</v>
          </cell>
          <cell r="BT37">
            <v>1233.5346040950399</v>
          </cell>
          <cell r="BU37">
            <v>6306.530172281834</v>
          </cell>
          <cell r="BV37">
            <v>5120.7967428915108</v>
          </cell>
          <cell r="BW37">
            <v>0.12111287227246341</v>
          </cell>
        </row>
        <row r="38">
          <cell r="A38" t="str">
            <v>A22</v>
          </cell>
          <cell r="B38" t="str">
            <v>E7</v>
          </cell>
          <cell r="C38">
            <v>1992</v>
          </cell>
          <cell r="D38">
            <v>895.05</v>
          </cell>
          <cell r="E38">
            <v>3511</v>
          </cell>
          <cell r="G38">
            <v>14986</v>
          </cell>
          <cell r="H38">
            <v>10413.540000000001</v>
          </cell>
          <cell r="I38">
            <v>8657.2619437380818</v>
          </cell>
          <cell r="J38">
            <v>0.69488455892166023</v>
          </cell>
          <cell r="K38">
            <v>0.57768997355785945</v>
          </cell>
          <cell r="M38">
            <v>48.18</v>
          </cell>
          <cell r="N38">
            <v>16833</v>
          </cell>
          <cell r="O38" t="str">
            <v>E</v>
          </cell>
          <cell r="P38">
            <v>0</v>
          </cell>
          <cell r="Q38">
            <v>1821</v>
          </cell>
          <cell r="R38">
            <v>21580</v>
          </cell>
          <cell r="S38" t="str">
            <v>&gt;20</v>
          </cell>
          <cell r="T38">
            <v>0.10818036000712886</v>
          </cell>
          <cell r="U38">
            <v>0</v>
          </cell>
          <cell r="V38">
            <v>0.85899999999999999</v>
          </cell>
          <cell r="W38">
            <v>0.97199999999999998</v>
          </cell>
          <cell r="X38">
            <v>1971.3830034924349</v>
          </cell>
          <cell r="Y38">
            <v>0.13154831199068698</v>
          </cell>
          <cell r="Z38">
            <v>0</v>
          </cell>
          <cell r="AA38">
            <v>4149</v>
          </cell>
          <cell r="AB38">
            <v>28080</v>
          </cell>
          <cell r="AC38">
            <v>11</v>
          </cell>
          <cell r="AD38">
            <v>0.24648012831937266</v>
          </cell>
          <cell r="AE38">
            <v>0</v>
          </cell>
          <cell r="AF38">
            <v>2509</v>
          </cell>
          <cell r="AG38">
            <v>4164.25</v>
          </cell>
          <cell r="AH38">
            <v>3</v>
          </cell>
          <cell r="AI38">
            <v>0.1490524564842868</v>
          </cell>
          <cell r="AN38">
            <v>0</v>
          </cell>
          <cell r="AO38">
            <v>0</v>
          </cell>
          <cell r="AP38">
            <v>0</v>
          </cell>
          <cell r="AQ38">
            <v>0</v>
          </cell>
          <cell r="AR38">
            <v>0</v>
          </cell>
          <cell r="AS38">
            <v>0</v>
          </cell>
          <cell r="AT38">
            <v>0</v>
          </cell>
          <cell r="AU38">
            <v>0</v>
          </cell>
          <cell r="AV38">
            <v>0</v>
          </cell>
          <cell r="AW38">
            <v>0</v>
          </cell>
          <cell r="AX38">
            <v>0</v>
          </cell>
          <cell r="AY38">
            <v>0</v>
          </cell>
          <cell r="AZ38">
            <v>0</v>
          </cell>
          <cell r="BA38" t="str">
            <v>PdC X ACS</v>
          </cell>
          <cell r="BB38">
            <v>949</v>
          </cell>
          <cell r="BC38">
            <v>5202</v>
          </cell>
          <cell r="BD38">
            <v>14</v>
          </cell>
          <cell r="BE38">
            <v>5.6377354007010043E-2</v>
          </cell>
          <cell r="BM38" t="str">
            <v>A22</v>
          </cell>
          <cell r="BN38">
            <v>0</v>
          </cell>
          <cell r="BO38" t="str">
            <v>PdC x ACS o Valvole</v>
          </cell>
          <cell r="BP38" t="str">
            <v>GENERAT+TELECTRL</v>
          </cell>
          <cell r="BQ38">
            <v>4149</v>
          </cell>
          <cell r="BR38">
            <v>28080</v>
          </cell>
          <cell r="BS38">
            <v>1080</v>
          </cell>
          <cell r="BT38">
            <v>3693.7512029941186</v>
          </cell>
          <cell r="BU38">
            <v>6523.4189089510974</v>
          </cell>
          <cell r="BV38">
            <v>6459.8709040512758</v>
          </cell>
          <cell r="BW38">
            <v>0.24648012831937266</v>
          </cell>
        </row>
        <row r="39">
          <cell r="A39" t="str">
            <v>A24</v>
          </cell>
          <cell r="B39" t="str">
            <v>E7</v>
          </cell>
          <cell r="C39">
            <v>2003</v>
          </cell>
          <cell r="D39">
            <v>745.88</v>
          </cell>
          <cell r="E39">
            <v>3766.55</v>
          </cell>
          <cell r="G39">
            <v>13911</v>
          </cell>
          <cell r="H39">
            <v>12017.55</v>
          </cell>
          <cell r="I39">
            <v>9990.7503377304511</v>
          </cell>
          <cell r="J39">
            <v>0.8638882898425706</v>
          </cell>
          <cell r="K39">
            <v>0.71819066477826543</v>
          </cell>
          <cell r="M39">
            <v>32.619999999999997</v>
          </cell>
          <cell r="N39">
            <v>12191</v>
          </cell>
          <cell r="O39" t="str">
            <v>D</v>
          </cell>
          <cell r="P39">
            <v>0</v>
          </cell>
          <cell r="Q39">
            <v>1998</v>
          </cell>
          <cell r="R39">
            <v>20020</v>
          </cell>
          <cell r="S39" t="str">
            <v>&gt;20</v>
          </cell>
          <cell r="T39">
            <v>0.16389139529160857</v>
          </cell>
          <cell r="U39">
            <v>0</v>
          </cell>
          <cell r="V39">
            <v>0.86699999999999999</v>
          </cell>
          <cell r="W39">
            <v>1.0389999999999999</v>
          </cell>
          <cell r="X39">
            <v>2759.7370242214533</v>
          </cell>
          <cell r="Y39">
            <v>0.19838523644752018</v>
          </cell>
          <cell r="Z39">
            <v>0</v>
          </cell>
          <cell r="AA39">
            <v>2235</v>
          </cell>
          <cell r="AB39">
            <v>28080</v>
          </cell>
          <cell r="AC39" t="str">
            <v>&gt;20</v>
          </cell>
          <cell r="AD39">
            <v>0.18333196620457715</v>
          </cell>
          <cell r="AE39">
            <v>0</v>
          </cell>
          <cell r="AF39">
            <v>0</v>
          </cell>
          <cell r="AG39">
            <v>0</v>
          </cell>
          <cell r="AH39">
            <v>0</v>
          </cell>
          <cell r="AI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t="str">
            <v>ST:</v>
          </cell>
          <cell r="BB39">
            <v>423</v>
          </cell>
          <cell r="BC39">
            <v>6573.6</v>
          </cell>
          <cell r="BD39" t="str">
            <v>&gt;20</v>
          </cell>
          <cell r="BE39">
            <v>3.4697727832007218E-2</v>
          </cell>
          <cell r="BM39" t="str">
            <v>A24</v>
          </cell>
          <cell r="BN39">
            <v>0</v>
          </cell>
          <cell r="BO39" t="str">
            <v>ST o Generatore+Telectrl</v>
          </cell>
          <cell r="BP39" t="str">
            <v xml:space="preserve"> //</v>
          </cell>
          <cell r="BQ39">
            <v>0</v>
          </cell>
          <cell r="BR39">
            <v>0</v>
          </cell>
          <cell r="BS39">
            <v>0</v>
          </cell>
          <cell r="BT39">
            <v>0</v>
          </cell>
          <cell r="BU39">
            <v>9990.7503377304511</v>
          </cell>
          <cell r="BV39">
            <v>7957.95999199773</v>
          </cell>
          <cell r="BW39">
            <v>0</v>
          </cell>
        </row>
        <row r="40">
          <cell r="A40" t="str">
            <v>B18</v>
          </cell>
          <cell r="B40" t="str">
            <v>E7</v>
          </cell>
          <cell r="C40">
            <v>2000</v>
          </cell>
          <cell r="D40">
            <v>905.93</v>
          </cell>
          <cell r="E40">
            <v>4179.04</v>
          </cell>
          <cell r="G40">
            <v>16305</v>
          </cell>
          <cell r="H40">
            <v>8196.6299999999992</v>
          </cell>
          <cell r="I40">
            <v>6814.2411673553715</v>
          </cell>
          <cell r="J40">
            <v>0.50270653173873037</v>
          </cell>
          <cell r="K40">
            <v>0.41792340799480965</v>
          </cell>
          <cell r="M40">
            <v>26.19</v>
          </cell>
          <cell r="N40">
            <v>9801</v>
          </cell>
          <cell r="O40" t="str">
            <v>C</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710</v>
          </cell>
          <cell r="AG40">
            <v>1776.12</v>
          </cell>
          <cell r="AH40">
            <v>7</v>
          </cell>
          <cell r="AI40">
            <v>7.2441587593102749E-2</v>
          </cell>
          <cell r="AN40">
            <v>0</v>
          </cell>
          <cell r="AO40">
            <v>0</v>
          </cell>
          <cell r="AP40">
            <v>0</v>
          </cell>
          <cell r="AQ40">
            <v>0</v>
          </cell>
          <cell r="AR40">
            <v>0</v>
          </cell>
          <cell r="AS40">
            <v>0</v>
          </cell>
          <cell r="AT40">
            <v>0</v>
          </cell>
          <cell r="AU40">
            <v>0</v>
          </cell>
          <cell r="AV40">
            <v>0</v>
          </cell>
          <cell r="AW40">
            <v>0</v>
          </cell>
          <cell r="AX40">
            <v>0</v>
          </cell>
          <cell r="AY40">
            <v>0</v>
          </cell>
          <cell r="AZ40">
            <v>0</v>
          </cell>
          <cell r="BB40" t="str">
            <v>PdC X ACS</v>
          </cell>
          <cell r="BM40" t="str">
            <v>B18</v>
          </cell>
          <cell r="BN40">
            <v>0</v>
          </cell>
          <cell r="BO40">
            <v>0</v>
          </cell>
          <cell r="BP40" t="str">
            <v>VALVOLE</v>
          </cell>
          <cell r="BQ40">
            <v>710</v>
          </cell>
          <cell r="BR40">
            <v>1776.12</v>
          </cell>
          <cell r="BS40">
            <v>34.82</v>
          </cell>
          <cell r="BT40">
            <v>1181.1600857055403</v>
          </cell>
          <cell r="BU40">
            <v>6320.6067189498708</v>
          </cell>
          <cell r="BV40">
            <v>8651.7800994417139</v>
          </cell>
          <cell r="BW40">
            <v>7.2441587593102749E-2</v>
          </cell>
        </row>
        <row r="41">
          <cell r="A41" t="str">
            <v>B20</v>
          </cell>
          <cell r="B41" t="str">
            <v>E7</v>
          </cell>
          <cell r="C41">
            <v>2005</v>
          </cell>
          <cell r="D41">
            <v>1725.88</v>
          </cell>
          <cell r="E41">
            <v>6926.69</v>
          </cell>
          <cell r="G41">
            <v>27405</v>
          </cell>
          <cell r="H41">
            <v>20024.11</v>
          </cell>
          <cell r="I41">
            <v>16646.977440930285</v>
          </cell>
          <cell r="J41">
            <v>0.73067359970808243</v>
          </cell>
          <cell r="K41">
            <v>0.6074430739255714</v>
          </cell>
          <cell r="M41">
            <v>43.58</v>
          </cell>
          <cell r="N41">
            <v>29967</v>
          </cell>
          <cell r="O41" t="str">
            <v>D</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K41">
            <v>0</v>
          </cell>
          <cell r="AL41">
            <v>0</v>
          </cell>
          <cell r="AM41" t="str">
            <v>REC Q X UTA:</v>
          </cell>
          <cell r="AN41">
            <v>3036</v>
          </cell>
          <cell r="AO41">
            <v>7280</v>
          </cell>
          <cell r="AP41">
            <v>5</v>
          </cell>
          <cell r="AQ41">
            <v>0</v>
          </cell>
          <cell r="AR41">
            <v>0</v>
          </cell>
          <cell r="AS41">
            <v>0</v>
          </cell>
          <cell r="AT41">
            <v>0</v>
          </cell>
          <cell r="AU41">
            <v>0</v>
          </cell>
          <cell r="AV41">
            <v>0</v>
          </cell>
          <cell r="AW41">
            <v>0</v>
          </cell>
          <cell r="AX41">
            <v>0</v>
          </cell>
          <cell r="AY41">
            <v>0</v>
          </cell>
          <cell r="AZ41">
            <v>0</v>
          </cell>
          <cell r="BA41">
            <v>0</v>
          </cell>
          <cell r="BB41">
            <v>1462</v>
          </cell>
          <cell r="BC41">
            <v>10405</v>
          </cell>
          <cell r="BD41">
            <v>0</v>
          </cell>
          <cell r="BE41">
            <v>4.8786999032268831E-2</v>
          </cell>
          <cell r="BM41" t="str">
            <v>B20</v>
          </cell>
          <cell r="BN41">
            <v>0</v>
          </cell>
          <cell r="BO41" t="str">
            <v>PdC x ACS o Telectrl</v>
          </cell>
          <cell r="BP41" t="str">
            <v>RECUPERO Q_UTA</v>
          </cell>
          <cell r="BQ41">
            <v>3036</v>
          </cell>
          <cell r="BR41">
            <v>7280</v>
          </cell>
          <cell r="BS41">
            <v>280</v>
          </cell>
          <cell r="BT41">
            <v>2776.4400840925018</v>
          </cell>
          <cell r="BU41">
            <v>14960.448141678964</v>
          </cell>
          <cell r="BV41">
            <v>14089.072997722009</v>
          </cell>
          <cell r="BW41">
            <v>0.10131144258684553</v>
          </cell>
        </row>
        <row r="42">
          <cell r="A42" t="str">
            <v>A19</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2510</v>
          </cell>
          <cell r="R42">
            <v>16640</v>
          </cell>
          <cell r="S42">
            <v>11</v>
          </cell>
          <cell r="T42">
            <v>0</v>
          </cell>
          <cell r="U42">
            <v>0</v>
          </cell>
          <cell r="V42">
            <v>0.78800000000000003</v>
          </cell>
          <cell r="W42">
            <v>0.98099999999999998</v>
          </cell>
          <cell r="X42">
            <v>0</v>
          </cell>
          <cell r="Y42">
            <v>0</v>
          </cell>
          <cell r="Z42">
            <v>0</v>
          </cell>
          <cell r="AA42">
            <v>4769</v>
          </cell>
          <cell r="AB42">
            <v>21320</v>
          </cell>
          <cell r="AC42">
            <v>7</v>
          </cell>
          <cell r="AD42">
            <v>0</v>
          </cell>
          <cell r="AE42">
            <v>0</v>
          </cell>
          <cell r="AF42">
            <v>2142</v>
          </cell>
          <cell r="AG42">
            <v>5091.12</v>
          </cell>
          <cell r="AH42">
            <v>4</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1211</v>
          </cell>
          <cell r="BC42">
            <v>5202</v>
          </cell>
          <cell r="BD42">
            <v>16</v>
          </cell>
          <cell r="BE42">
            <v>0</v>
          </cell>
          <cell r="BF42">
            <v>0</v>
          </cell>
          <cell r="BG42">
            <v>0</v>
          </cell>
          <cell r="BH42">
            <v>0</v>
          </cell>
          <cell r="BI42">
            <v>0</v>
          </cell>
          <cell r="BJ42">
            <v>0</v>
          </cell>
          <cell r="BK42">
            <v>0</v>
          </cell>
          <cell r="BL42">
            <v>0</v>
          </cell>
          <cell r="BM42" t="str">
            <v>A19</v>
          </cell>
          <cell r="BN42">
            <v>0</v>
          </cell>
          <cell r="BO42">
            <v>0</v>
          </cell>
          <cell r="BP42">
            <v>0</v>
          </cell>
          <cell r="BQ42">
            <v>0</v>
          </cell>
          <cell r="BR42">
            <v>0</v>
          </cell>
          <cell r="BS42">
            <v>0</v>
          </cell>
          <cell r="BT42">
            <v>0</v>
          </cell>
          <cell r="BU42">
            <v>0</v>
          </cell>
          <cell r="BV42">
            <v>0</v>
          </cell>
          <cell r="BW42">
            <v>0</v>
          </cell>
        </row>
        <row r="43">
          <cell r="A43" t="str">
            <v>B06</v>
          </cell>
          <cell r="B43">
            <v>0</v>
          </cell>
          <cell r="C43">
            <v>0</v>
          </cell>
          <cell r="D43">
            <v>0</v>
          </cell>
          <cell r="E43">
            <v>0</v>
          </cell>
          <cell r="F43">
            <v>0</v>
          </cell>
          <cell r="G43">
            <v>0</v>
          </cell>
          <cell r="H43">
            <v>0</v>
          </cell>
          <cell r="I43">
            <v>0</v>
          </cell>
          <cell r="J43">
            <v>0</v>
          </cell>
          <cell r="K43">
            <v>0</v>
          </cell>
          <cell r="L43">
            <v>0</v>
          </cell>
          <cell r="M43">
            <v>0</v>
          </cell>
          <cell r="N43">
            <v>0</v>
          </cell>
          <cell r="O43"/>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t="str">
            <v>B06</v>
          </cell>
          <cell r="BN43">
            <v>0</v>
          </cell>
          <cell r="BO43">
            <v>0</v>
          </cell>
          <cell r="BP43">
            <v>0</v>
          </cell>
          <cell r="BQ43">
            <v>0</v>
          </cell>
          <cell r="BR43">
            <v>0</v>
          </cell>
          <cell r="BS43">
            <v>0</v>
          </cell>
          <cell r="BT43">
            <v>0</v>
          </cell>
          <cell r="BU43">
            <v>0</v>
          </cell>
          <cell r="BV43">
            <v>0</v>
          </cell>
          <cell r="BW43">
            <v>0</v>
          </cell>
        </row>
        <row r="44">
          <cell r="A44" t="str">
            <v>B11</v>
          </cell>
          <cell r="B44">
            <v>0</v>
          </cell>
          <cell r="C44">
            <v>0</v>
          </cell>
          <cell r="D44">
            <v>0</v>
          </cell>
          <cell r="E44">
            <v>0</v>
          </cell>
          <cell r="F44">
            <v>0</v>
          </cell>
          <cell r="G44">
            <v>0</v>
          </cell>
          <cell r="H44">
            <v>0</v>
          </cell>
          <cell r="I44">
            <v>0</v>
          </cell>
          <cell r="J44">
            <v>0</v>
          </cell>
          <cell r="K44">
            <v>0</v>
          </cell>
          <cell r="L44">
            <v>0</v>
          </cell>
          <cell r="M44">
            <v>0</v>
          </cell>
          <cell r="N44">
            <v>0</v>
          </cell>
          <cell r="O44"/>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t="str">
            <v>B11</v>
          </cell>
          <cell r="BN44">
            <v>0</v>
          </cell>
          <cell r="BO44">
            <v>0</v>
          </cell>
          <cell r="BP44">
            <v>0</v>
          </cell>
          <cell r="BQ44">
            <v>0</v>
          </cell>
          <cell r="BR44">
            <v>0</v>
          </cell>
          <cell r="BS44">
            <v>0</v>
          </cell>
          <cell r="BT44">
            <v>0</v>
          </cell>
          <cell r="BU44">
            <v>0</v>
          </cell>
          <cell r="BV44">
            <v>0</v>
          </cell>
          <cell r="BW44">
            <v>0</v>
          </cell>
        </row>
        <row r="45">
          <cell r="A45" t="str">
            <v>B17</v>
          </cell>
          <cell r="B45">
            <v>0</v>
          </cell>
          <cell r="C45">
            <v>0</v>
          </cell>
          <cell r="D45">
            <v>0</v>
          </cell>
          <cell r="E45">
            <v>0</v>
          </cell>
          <cell r="F45">
            <v>0</v>
          </cell>
          <cell r="G45">
            <v>0</v>
          </cell>
          <cell r="H45">
            <v>0</v>
          </cell>
          <cell r="I45">
            <v>0</v>
          </cell>
          <cell r="J45">
            <v>0</v>
          </cell>
          <cell r="K45">
            <v>0</v>
          </cell>
          <cell r="L45">
            <v>0</v>
          </cell>
          <cell r="M45">
            <v>0</v>
          </cell>
          <cell r="N45">
            <v>0</v>
          </cell>
          <cell r="O45"/>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t="str">
            <v>B17</v>
          </cell>
          <cell r="BN45">
            <v>0</v>
          </cell>
          <cell r="BO45">
            <v>0</v>
          </cell>
          <cell r="BP45">
            <v>0</v>
          </cell>
          <cell r="BQ45">
            <v>0</v>
          </cell>
          <cell r="BR45">
            <v>0</v>
          </cell>
          <cell r="BS45">
            <v>0</v>
          </cell>
          <cell r="BT45">
            <v>0</v>
          </cell>
          <cell r="BU45">
            <v>0</v>
          </cell>
          <cell r="BV45">
            <v>0</v>
          </cell>
          <cell r="BW45">
            <v>0</v>
          </cell>
        </row>
        <row r="46">
          <cell r="A46" t="str">
            <v>B21</v>
          </cell>
          <cell r="B46">
            <v>0</v>
          </cell>
          <cell r="C46">
            <v>0</v>
          </cell>
          <cell r="D46">
            <v>0</v>
          </cell>
          <cell r="E46">
            <v>0</v>
          </cell>
          <cell r="F46">
            <v>0</v>
          </cell>
          <cell r="G46">
            <v>0</v>
          </cell>
          <cell r="H46">
            <v>0</v>
          </cell>
          <cell r="I46">
            <v>0</v>
          </cell>
          <cell r="J46">
            <v>0</v>
          </cell>
          <cell r="K46">
            <v>0</v>
          </cell>
          <cell r="L46">
            <v>0</v>
          </cell>
          <cell r="M46">
            <v>0</v>
          </cell>
          <cell r="N46">
            <v>0</v>
          </cell>
          <cell r="O46"/>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t="str">
            <v>B21</v>
          </cell>
          <cell r="BN46">
            <v>0</v>
          </cell>
          <cell r="BO46">
            <v>0</v>
          </cell>
          <cell r="BP46">
            <v>0</v>
          </cell>
          <cell r="BQ46">
            <v>0</v>
          </cell>
          <cell r="BR46">
            <v>0</v>
          </cell>
          <cell r="BS46">
            <v>0</v>
          </cell>
          <cell r="BT46">
            <v>0</v>
          </cell>
          <cell r="BU46">
            <v>0</v>
          </cell>
          <cell r="BV46">
            <v>0</v>
          </cell>
          <cell r="BW46">
            <v>0</v>
          </cell>
        </row>
        <row r="47">
          <cell r="A47" t="str">
            <v>B23</v>
          </cell>
          <cell r="B47">
            <v>0</v>
          </cell>
          <cell r="C47">
            <v>0</v>
          </cell>
          <cell r="D47">
            <v>0</v>
          </cell>
          <cell r="E47">
            <v>0</v>
          </cell>
          <cell r="F47">
            <v>0</v>
          </cell>
          <cell r="G47">
            <v>0</v>
          </cell>
          <cell r="H47">
            <v>0</v>
          </cell>
          <cell r="I47">
            <v>0</v>
          </cell>
          <cell r="J47">
            <v>0</v>
          </cell>
          <cell r="K47">
            <v>0</v>
          </cell>
          <cell r="L47">
            <v>0</v>
          </cell>
          <cell r="M47">
            <v>0</v>
          </cell>
          <cell r="N47">
            <v>0</v>
          </cell>
          <cell r="O47"/>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t="str">
            <v>B23</v>
          </cell>
          <cell r="BN47">
            <v>0</v>
          </cell>
          <cell r="BO47">
            <v>0</v>
          </cell>
          <cell r="BP47">
            <v>0</v>
          </cell>
          <cell r="BQ47">
            <v>0</v>
          </cell>
          <cell r="BR47">
            <v>0</v>
          </cell>
          <cell r="BS47">
            <v>0</v>
          </cell>
          <cell r="BT47">
            <v>0</v>
          </cell>
          <cell r="BU47">
            <v>0</v>
          </cell>
          <cell r="BV47">
            <v>0</v>
          </cell>
          <cell r="BW47">
            <v>0</v>
          </cell>
        </row>
        <row r="48">
          <cell r="A48" t="str">
            <v>B22</v>
          </cell>
          <cell r="B48">
            <v>0</v>
          </cell>
          <cell r="C48">
            <v>0</v>
          </cell>
          <cell r="D48">
            <v>0</v>
          </cell>
          <cell r="E48">
            <v>0</v>
          </cell>
          <cell r="F48">
            <v>0</v>
          </cell>
          <cell r="G48">
            <v>0</v>
          </cell>
          <cell r="H48">
            <v>0</v>
          </cell>
          <cell r="I48">
            <v>0</v>
          </cell>
          <cell r="J48">
            <v>0</v>
          </cell>
          <cell r="K48">
            <v>0</v>
          </cell>
          <cell r="L48">
            <v>0</v>
          </cell>
          <cell r="M48">
            <v>0</v>
          </cell>
          <cell r="N48">
            <v>0</v>
          </cell>
          <cell r="O48"/>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t="str">
            <v>B22</v>
          </cell>
          <cell r="BN48">
            <v>0</v>
          </cell>
          <cell r="BO48">
            <v>0</v>
          </cell>
          <cell r="BP48">
            <v>0</v>
          </cell>
          <cell r="BQ48">
            <v>0</v>
          </cell>
          <cell r="BR48">
            <v>0</v>
          </cell>
          <cell r="BS48">
            <v>0</v>
          </cell>
          <cell r="BT48">
            <v>0</v>
          </cell>
          <cell r="BU48">
            <v>0</v>
          </cell>
          <cell r="BV48">
            <v>0</v>
          </cell>
          <cell r="BW48">
            <v>0</v>
          </cell>
        </row>
        <row r="49">
          <cell r="A49" t="str">
            <v>B24</v>
          </cell>
          <cell r="B49">
            <v>0</v>
          </cell>
          <cell r="C49">
            <v>0</v>
          </cell>
          <cell r="D49">
            <v>0</v>
          </cell>
          <cell r="E49">
            <v>0</v>
          </cell>
          <cell r="F49">
            <v>0</v>
          </cell>
          <cell r="G49">
            <v>0</v>
          </cell>
          <cell r="H49">
            <v>0</v>
          </cell>
          <cell r="I49">
            <v>0</v>
          </cell>
          <cell r="J49">
            <v>0</v>
          </cell>
          <cell r="K49">
            <v>0</v>
          </cell>
          <cell r="L49">
            <v>0</v>
          </cell>
          <cell r="M49">
            <v>0</v>
          </cell>
          <cell r="N49">
            <v>0</v>
          </cell>
          <cell r="O49"/>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t="str">
            <v>B24</v>
          </cell>
          <cell r="BN49">
            <v>0</v>
          </cell>
          <cell r="BO49">
            <v>0</v>
          </cell>
          <cell r="BP49">
            <v>0</v>
          </cell>
          <cell r="BQ49">
            <v>0</v>
          </cell>
          <cell r="BR49">
            <v>0</v>
          </cell>
          <cell r="BS49">
            <v>0</v>
          </cell>
          <cell r="BT49">
            <v>0</v>
          </cell>
          <cell r="BU49">
            <v>0</v>
          </cell>
          <cell r="BV49">
            <v>0</v>
          </cell>
          <cell r="BW49">
            <v>0</v>
          </cell>
        </row>
        <row r="50">
          <cell r="A50" t="str">
            <v>X0</v>
          </cell>
          <cell r="B50">
            <v>0</v>
          </cell>
          <cell r="C50">
            <v>0</v>
          </cell>
          <cell r="D50">
            <v>145</v>
          </cell>
          <cell r="E50">
            <v>500</v>
          </cell>
          <cell r="G50">
            <v>2292</v>
          </cell>
          <cell r="H50">
            <v>1054.24</v>
          </cell>
          <cell r="I50">
            <v>876.43892773892776</v>
          </cell>
          <cell r="J50">
            <v>0.45996509598603841</v>
          </cell>
          <cell r="K50">
            <v>0.38239045712867703</v>
          </cell>
          <cell r="M50">
            <v>0</v>
          </cell>
          <cell r="N50">
            <v>0</v>
          </cell>
          <cell r="O50"/>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M50" t="str">
            <v>X0</v>
          </cell>
          <cell r="BN50">
            <v>0</v>
          </cell>
          <cell r="BO50">
            <v>0</v>
          </cell>
          <cell r="BP50">
            <v>0</v>
          </cell>
          <cell r="BQ50">
            <v>0</v>
          </cell>
          <cell r="BR50">
            <v>0</v>
          </cell>
          <cell r="BS50">
            <v>0</v>
          </cell>
          <cell r="BT50">
            <v>0</v>
          </cell>
          <cell r="BU50">
            <v>876.43892773892776</v>
          </cell>
          <cell r="BV50">
            <v>1311.1670118365896</v>
          </cell>
          <cell r="BW50"/>
        </row>
        <row r="51">
          <cell r="A51" t="str">
            <v>X1</v>
          </cell>
          <cell r="B51">
            <v>0</v>
          </cell>
          <cell r="C51">
            <v>0</v>
          </cell>
          <cell r="D51">
            <v>1155</v>
          </cell>
          <cell r="E51">
            <v>7090</v>
          </cell>
          <cell r="G51">
            <v>16698</v>
          </cell>
          <cell r="H51">
            <v>6894.21</v>
          </cell>
          <cell r="I51">
            <v>5731.4786196757786</v>
          </cell>
          <cell r="J51">
            <v>0.41287639238232121</v>
          </cell>
          <cell r="K51">
            <v>0.34324341955178933</v>
          </cell>
          <cell r="M51">
            <v>0</v>
          </cell>
          <cell r="N51">
            <v>0</v>
          </cell>
          <cell r="O51"/>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M51" t="str">
            <v>X1</v>
          </cell>
          <cell r="BN51">
            <v>0</v>
          </cell>
          <cell r="BO51">
            <v>0</v>
          </cell>
          <cell r="BP51">
            <v>0</v>
          </cell>
          <cell r="BQ51">
            <v>0</v>
          </cell>
          <cell r="BR51">
            <v>0</v>
          </cell>
          <cell r="BS51">
            <v>0</v>
          </cell>
          <cell r="BT51">
            <v>0</v>
          </cell>
          <cell r="BU51">
            <v>5731.4786196757786</v>
          </cell>
          <cell r="BV51">
            <v>9552.2978898985039</v>
          </cell>
          <cell r="BW51"/>
        </row>
        <row r="52">
          <cell r="A52" t="str">
            <v>X2</v>
          </cell>
          <cell r="B52">
            <v>0</v>
          </cell>
          <cell r="C52">
            <v>0</v>
          </cell>
          <cell r="D52">
            <v>45</v>
          </cell>
          <cell r="E52">
            <v>145</v>
          </cell>
          <cell r="G52">
            <v>568</v>
          </cell>
          <cell r="H52">
            <v>248.66</v>
          </cell>
          <cell r="I52">
            <v>206.7226663488027</v>
          </cell>
          <cell r="J52">
            <v>0.43778169014084506</v>
          </cell>
          <cell r="K52">
            <v>0.36394835624789207</v>
          </cell>
          <cell r="M52">
            <v>0</v>
          </cell>
          <cell r="N52">
            <v>0</v>
          </cell>
          <cell r="O52"/>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B52" t="str">
            <v>RECUPERATORE Q X UTA</v>
          </cell>
          <cell r="BM52" t="str">
            <v>X2</v>
          </cell>
          <cell r="BN52">
            <v>0</v>
          </cell>
          <cell r="BO52">
            <v>0</v>
          </cell>
          <cell r="BP52">
            <v>0</v>
          </cell>
          <cell r="BQ52">
            <v>0</v>
          </cell>
          <cell r="BR52">
            <v>0</v>
          </cell>
          <cell r="BS52">
            <v>0</v>
          </cell>
          <cell r="BT52">
            <v>0</v>
          </cell>
          <cell r="BU52">
            <v>206.7226663488027</v>
          </cell>
          <cell r="BV52">
            <v>324.93144097870106</v>
          </cell>
          <cell r="BW52"/>
        </row>
        <row r="53">
          <cell r="A53" t="str">
            <v>X3</v>
          </cell>
          <cell r="B53" t="str">
            <v>E4</v>
          </cell>
          <cell r="C53">
            <v>2008</v>
          </cell>
          <cell r="D53">
            <v>1281.3699999999999</v>
          </cell>
          <cell r="E53">
            <v>9042.5300000000007</v>
          </cell>
          <cell r="G53">
            <v>6922</v>
          </cell>
          <cell r="H53">
            <v>5080.0600000000004</v>
          </cell>
          <cell r="I53">
            <v>4223.291033587625</v>
          </cell>
          <cell r="J53">
            <v>0.73390060676105173</v>
          </cell>
          <cell r="K53">
            <v>0.61012583553707378</v>
          </cell>
          <cell r="M53">
            <v>16.29</v>
          </cell>
          <cell r="N53">
            <v>14255</v>
          </cell>
          <cell r="O53" t="str">
            <v>C</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B53">
            <v>829</v>
          </cell>
          <cell r="BC53">
            <v>14560</v>
          </cell>
          <cell r="BD53" t="str">
            <v>&gt;20</v>
          </cell>
          <cell r="BE53">
            <v>0</v>
          </cell>
          <cell r="BM53" t="str">
            <v>X3</v>
          </cell>
          <cell r="BN53">
            <v>0</v>
          </cell>
          <cell r="BO53" t="str">
            <v>RECUPERO Q_UTA o Telectrl</v>
          </cell>
          <cell r="BP53" t="str">
            <v xml:space="preserve"> //</v>
          </cell>
          <cell r="BQ53">
            <v>0</v>
          </cell>
          <cell r="BR53">
            <v>0</v>
          </cell>
          <cell r="BS53">
            <v>0</v>
          </cell>
          <cell r="BT53">
            <v>0</v>
          </cell>
          <cell r="BU53">
            <v>4223.291033587625</v>
          </cell>
          <cell r="BV53">
            <v>3959.8159057298749</v>
          </cell>
          <cell r="BW53">
            <v>0</v>
          </cell>
        </row>
        <row r="54">
          <cell r="A54" t="str">
            <v>X4</v>
          </cell>
          <cell r="B54">
            <v>0</v>
          </cell>
          <cell r="C54">
            <v>0</v>
          </cell>
          <cell r="D54">
            <v>0</v>
          </cell>
          <cell r="E54">
            <v>0</v>
          </cell>
          <cell r="F54">
            <v>0</v>
          </cell>
          <cell r="G54">
            <v>0</v>
          </cell>
          <cell r="H54">
            <v>0</v>
          </cell>
          <cell r="I54">
            <v>0</v>
          </cell>
          <cell r="J54">
            <v>0</v>
          </cell>
          <cell r="K54">
            <v>0</v>
          </cell>
          <cell r="L54">
            <v>0</v>
          </cell>
          <cell r="M54">
            <v>0</v>
          </cell>
          <cell r="N54">
            <v>0</v>
          </cell>
          <cell r="O54"/>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t="str">
            <v>X4</v>
          </cell>
          <cell r="BN54">
            <v>0</v>
          </cell>
          <cell r="BO54">
            <v>0</v>
          </cell>
          <cell r="BP54">
            <v>0</v>
          </cell>
          <cell r="BQ54">
            <v>0</v>
          </cell>
          <cell r="BR54">
            <v>0</v>
          </cell>
          <cell r="BS54">
            <v>0</v>
          </cell>
          <cell r="BT54">
            <v>0</v>
          </cell>
          <cell r="BU54">
            <v>0</v>
          </cell>
          <cell r="BV54">
            <v>0</v>
          </cell>
          <cell r="BW54">
            <v>0</v>
          </cell>
        </row>
        <row r="55">
          <cell r="A55" t="str">
            <v>X6</v>
          </cell>
          <cell r="B55">
            <v>0</v>
          </cell>
          <cell r="C55">
            <v>0</v>
          </cell>
          <cell r="D55">
            <v>0</v>
          </cell>
          <cell r="E55">
            <v>0</v>
          </cell>
          <cell r="F55">
            <v>0</v>
          </cell>
          <cell r="G55">
            <v>0</v>
          </cell>
          <cell r="H55">
            <v>0</v>
          </cell>
          <cell r="I55">
            <v>0</v>
          </cell>
          <cell r="J55">
            <v>0</v>
          </cell>
          <cell r="K55">
            <v>0</v>
          </cell>
          <cell r="L55">
            <v>0</v>
          </cell>
          <cell r="M55">
            <v>0</v>
          </cell>
          <cell r="N55">
            <v>0</v>
          </cell>
          <cell r="O55"/>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t="str">
            <v>X6</v>
          </cell>
          <cell r="BN55">
            <v>0</v>
          </cell>
          <cell r="BO55">
            <v>0</v>
          </cell>
          <cell r="BP55">
            <v>0</v>
          </cell>
          <cell r="BQ55">
            <v>0</v>
          </cell>
          <cell r="BR55">
            <v>0</v>
          </cell>
          <cell r="BS55">
            <v>0</v>
          </cell>
          <cell r="BT55">
            <v>0</v>
          </cell>
          <cell r="BU55">
            <v>0</v>
          </cell>
          <cell r="BV55">
            <v>0</v>
          </cell>
          <cell r="BW55">
            <v>0</v>
          </cell>
        </row>
        <row r="56">
          <cell r="A56" t="str">
            <v>X7</v>
          </cell>
          <cell r="B56">
            <v>0</v>
          </cell>
          <cell r="C56">
            <v>0</v>
          </cell>
          <cell r="D56">
            <v>1650</v>
          </cell>
          <cell r="E56">
            <v>13875</v>
          </cell>
          <cell r="G56">
            <v>417.70846586608695</v>
          </cell>
          <cell r="H56">
            <v>314.14</v>
          </cell>
          <cell r="I56">
            <v>261.15924719220175</v>
          </cell>
          <cell r="J56">
            <v>0</v>
          </cell>
          <cell r="K56">
            <v>0.62521894702494907</v>
          </cell>
          <cell r="M56">
            <v>0</v>
          </cell>
          <cell r="N56">
            <v>0</v>
          </cell>
          <cell r="O56"/>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M56" t="str">
            <v>X7</v>
          </cell>
          <cell r="BN56">
            <v>0</v>
          </cell>
          <cell r="BO56">
            <v>0</v>
          </cell>
          <cell r="BP56">
            <v>0</v>
          </cell>
          <cell r="BQ56">
            <v>0</v>
          </cell>
          <cell r="BR56">
            <v>0</v>
          </cell>
          <cell r="BS56">
            <v>0</v>
          </cell>
          <cell r="BT56">
            <v>0</v>
          </cell>
          <cell r="BU56">
            <v>261.15924719220175</v>
          </cell>
          <cell r="BV56">
            <v>238.95530585012361</v>
          </cell>
          <cell r="BW56"/>
        </row>
        <row r="76">
          <cell r="O76">
            <v>0</v>
          </cell>
          <cell r="P76" t="str">
            <v>A</v>
          </cell>
        </row>
        <row r="77">
          <cell r="O77">
            <v>8</v>
          </cell>
          <cell r="P77" t="str">
            <v>B</v>
          </cell>
        </row>
        <row r="78">
          <cell r="O78">
            <v>16</v>
          </cell>
          <cell r="P78" t="str">
            <v>C</v>
          </cell>
        </row>
        <row r="79">
          <cell r="O79">
            <v>30</v>
          </cell>
          <cell r="P79" t="str">
            <v>D</v>
          </cell>
        </row>
        <row r="80">
          <cell r="O80">
            <v>44</v>
          </cell>
          <cell r="P80" t="str">
            <v>E</v>
          </cell>
        </row>
        <row r="81">
          <cell r="O81">
            <v>60</v>
          </cell>
          <cell r="P81" t="str">
            <v>F</v>
          </cell>
        </row>
        <row r="82">
          <cell r="O82">
            <v>80</v>
          </cell>
          <cell r="P82" t="str">
            <v>G</v>
          </cell>
        </row>
        <row r="83">
          <cell r="O83">
            <v>500</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RISC"/>
      <sheetName val="db-th"/>
      <sheetName val="db-ee"/>
      <sheetName val="ANALISI EN"/>
      <sheetName val="ANALISI EE"/>
      <sheetName val="Int-TH"/>
      <sheetName val="analisi multicriterio"/>
    </sheetNames>
    <sheetDataSet>
      <sheetData sheetId="0"/>
      <sheetData sheetId="1">
        <row r="35">
          <cell r="A35" t="str">
            <v>Cappotto th</v>
          </cell>
          <cell r="F35">
            <v>98</v>
          </cell>
          <cell r="G35" t="str">
            <v>€/mq</v>
          </cell>
        </row>
        <row r="36">
          <cell r="A36" t="str">
            <v>Coibentazione copertura (8 cm lana di roccia), intradosso</v>
          </cell>
          <cell r="F36">
            <v>106</v>
          </cell>
          <cell r="G36" t="str">
            <v>€/mq</v>
          </cell>
        </row>
        <row r="37">
          <cell r="A37" t="str">
            <v>Serramenti normali (PVC, doppio vetro 4-12-4, Argon)</v>
          </cell>
          <cell r="F37">
            <v>250</v>
          </cell>
          <cell r="G37" t="str">
            <v>€/mq</v>
          </cell>
        </row>
        <row r="38">
          <cell r="A38" t="str">
            <v>Serramenti antisfondamento (PVC, doppio vetro 4-12-4, Argon)</v>
          </cell>
          <cell r="F38">
            <v>360</v>
          </cell>
          <cell r="G38" t="str">
            <v>€/mq</v>
          </cell>
        </row>
        <row r="39">
          <cell r="A39" t="str">
            <v>Serramenti in edificio vincolato (PVC, doppio vetro 4-12-4, Argon)</v>
          </cell>
          <cell r="F39">
            <v>450</v>
          </cell>
          <cell r="G39" t="str">
            <v>€/mq</v>
          </cell>
        </row>
        <row r="40">
          <cell r="A40" t="str">
            <v>Valvole termostatiche</v>
          </cell>
          <cell r="F40">
            <v>50</v>
          </cell>
          <cell r="G40" t="str">
            <v>€/cad</v>
          </cell>
        </row>
        <row r="41">
          <cell r="A41" t="str">
            <v>Caldaia a biomassa + camino + opere th-ee + sottostaz utenza</v>
          </cell>
          <cell r="F41">
            <v>470</v>
          </cell>
          <cell r="G41" t="str">
            <v>€/kWt</v>
          </cell>
        </row>
        <row r="42">
          <cell r="A42" t="str">
            <v>Integraz imp x allacio TLR (Opere th-ee + sottostaz utenza)</v>
          </cell>
          <cell r="F42">
            <v>153</v>
          </cell>
          <cell r="G42" t="str">
            <v>€/kWt</v>
          </cell>
        </row>
        <row r="43">
          <cell r="A43" t="str">
            <v>Rete TLR e diramaz utenze da CT</v>
          </cell>
          <cell r="F43">
            <v>128</v>
          </cell>
          <cell r="G43" t="str">
            <v>€/ml</v>
          </cell>
        </row>
        <row r="44">
          <cell r="A44" t="str">
            <v>Caldaia a condensazione + integraz imp + ISPSEL + contabilizzatore (0-35 kW)</v>
          </cell>
          <cell r="F44">
            <v>170</v>
          </cell>
          <cell r="G44" t="str">
            <v>€/kWt</v>
          </cell>
        </row>
        <row r="45">
          <cell r="A45" t="str">
            <v>Caldaia a condensazione + integraz imp + ISPSEL + contabilizzatore (35-100 kW)</v>
          </cell>
          <cell r="F45">
            <v>200</v>
          </cell>
          <cell r="G45" t="str">
            <v>€/kWt</v>
          </cell>
        </row>
        <row r="46">
          <cell r="A46" t="str">
            <v>Caldaia a condensazione + integraz imp + ISPSEL + contabilizzatore (100-200 kW)</v>
          </cell>
          <cell r="F46">
            <v>144</v>
          </cell>
          <cell r="G46" t="str">
            <v>€/kWt</v>
          </cell>
        </row>
        <row r="47">
          <cell r="A47" t="str">
            <v>Locale CT (opere edili)</v>
          </cell>
          <cell r="F47">
            <v>58</v>
          </cell>
          <cell r="G47" t="str">
            <v>€/kWt</v>
          </cell>
        </row>
        <row r="48">
          <cell r="A48" t="str">
            <v>Lamapda Fluo T8</v>
          </cell>
          <cell r="F48">
            <v>7</v>
          </cell>
          <cell r="G48" t="str">
            <v>€/cad</v>
          </cell>
        </row>
        <row r="49">
          <cell r="A49" t="str">
            <v>Lamapda Fluo T5</v>
          </cell>
          <cell r="F49">
            <v>3</v>
          </cell>
          <cell r="G49" t="str">
            <v>€/cad</v>
          </cell>
        </row>
        <row r="50">
          <cell r="A50" t="str">
            <v>UTA</v>
          </cell>
          <cell r="F50">
            <v>3</v>
          </cell>
          <cell r="G50" t="str">
            <v>€/ mc/h</v>
          </cell>
        </row>
        <row r="51">
          <cell r="A51" t="str">
            <v>FV</v>
          </cell>
          <cell r="F51">
            <v>1600</v>
          </cell>
          <cell r="G51" t="str">
            <v>€/kWp</v>
          </cell>
        </row>
        <row r="80">
          <cell r="A80" t="str">
            <v>Gas naturale</v>
          </cell>
          <cell r="B80">
            <v>9.94</v>
          </cell>
          <cell r="C80" t="str">
            <v>kWh/mc</v>
          </cell>
          <cell r="D80">
            <v>0.85</v>
          </cell>
          <cell r="E80" t="str">
            <v>€/Smc</v>
          </cell>
          <cell r="F80">
            <v>0.19980000000000001</v>
          </cell>
          <cell r="G80" t="str">
            <v>[t CO2-eq/MWht]</v>
          </cell>
          <cell r="H80" t="str">
            <v>Smc</v>
          </cell>
        </row>
        <row r="81">
          <cell r="A81" t="str">
            <v>GPL  [l]</v>
          </cell>
          <cell r="B81">
            <v>7.2279999999999998</v>
          </cell>
          <cell r="C81" t="str">
            <v>kWh/l</v>
          </cell>
          <cell r="D81">
            <v>1.81</v>
          </cell>
          <cell r="E81" t="str">
            <v>€/l</v>
          </cell>
          <cell r="H81" t="str">
            <v>l</v>
          </cell>
        </row>
        <row r="82">
          <cell r="A82" t="str">
            <v>GPL [Smc]</v>
          </cell>
          <cell r="B82">
            <v>30.98</v>
          </cell>
          <cell r="C82" t="str">
            <v>kWh/Nmc</v>
          </cell>
          <cell r="D82">
            <v>7.75</v>
          </cell>
          <cell r="E82" t="str">
            <v>€/Smc</v>
          </cell>
          <cell r="H82" t="str">
            <v>Smc</v>
          </cell>
        </row>
        <row r="83">
          <cell r="A83" t="str">
            <v>Gasolio</v>
          </cell>
          <cell r="B83">
            <v>11.87</v>
          </cell>
          <cell r="C83" t="str">
            <v>kWh/kg</v>
          </cell>
          <cell r="D83">
            <v>1.42</v>
          </cell>
          <cell r="E83" t="str">
            <v>€/kg</v>
          </cell>
          <cell r="F83">
            <v>0.26419999999999999</v>
          </cell>
          <cell r="G83" t="str">
            <v>[t CO2-eq/MWht]</v>
          </cell>
          <cell r="H83" t="str">
            <v>kg</v>
          </cell>
        </row>
        <row r="84">
          <cell r="A84" t="str">
            <v>Olio combustibile</v>
          </cell>
          <cell r="B84">
            <v>11.75</v>
          </cell>
          <cell r="C84" t="str">
            <v>kWh/kg</v>
          </cell>
          <cell r="D84">
            <v>0.97</v>
          </cell>
          <cell r="E84" t="str">
            <v>€/kg</v>
          </cell>
          <cell r="H84" t="str">
            <v>kg</v>
          </cell>
        </row>
        <row r="85">
          <cell r="A85" t="str">
            <v>Legno</v>
          </cell>
          <cell r="B85">
            <v>2.92</v>
          </cell>
          <cell r="C85" t="str">
            <v>kWh/kg</v>
          </cell>
          <cell r="D85">
            <v>0.23</v>
          </cell>
          <cell r="E85" t="str">
            <v>€/kg</v>
          </cell>
          <cell r="H85" t="str">
            <v>kg</v>
          </cell>
        </row>
        <row r="86">
          <cell r="A86" t="str">
            <v>Cippato</v>
          </cell>
          <cell r="B86">
            <v>2.92</v>
          </cell>
          <cell r="C86" t="str">
            <v>kWh/kg</v>
          </cell>
          <cell r="D86">
            <v>0.23</v>
          </cell>
          <cell r="E86" t="str">
            <v>€/kg</v>
          </cell>
          <cell r="H86" t="str">
            <v>kg</v>
          </cell>
        </row>
        <row r="87">
          <cell r="A87" t="str">
            <v>Pellet</v>
          </cell>
          <cell r="B87">
            <v>2.92</v>
          </cell>
          <cell r="C87" t="str">
            <v>kWh/kg</v>
          </cell>
          <cell r="D87">
            <v>0.23</v>
          </cell>
          <cell r="E87" t="str">
            <v>€/kg</v>
          </cell>
          <cell r="H87" t="str">
            <v>kg</v>
          </cell>
        </row>
        <row r="88">
          <cell r="A88" t="str">
            <v>Biomassa (legnosa)</v>
          </cell>
          <cell r="B88">
            <v>2.92</v>
          </cell>
          <cell r="C88" t="str">
            <v>kWh/kg</v>
          </cell>
          <cell r="D88">
            <v>0.23</v>
          </cell>
          <cell r="E88" t="str">
            <v>€/kg</v>
          </cell>
          <cell r="H88" t="str">
            <v>kg</v>
          </cell>
        </row>
        <row r="89">
          <cell r="A89" t="str">
            <v xml:space="preserve">Teleriscaldamento a biomassa </v>
          </cell>
          <cell r="B89">
            <v>1</v>
          </cell>
          <cell r="C89" t="str">
            <v>kWh</v>
          </cell>
          <cell r="D89">
            <v>0.1</v>
          </cell>
          <cell r="E89" t="str">
            <v>€/kWh</v>
          </cell>
          <cell r="H89" t="str">
            <v>kWh</v>
          </cell>
        </row>
        <row r="90">
          <cell r="A90" t="str">
            <v>Teleriscaldamento a gas metano</v>
          </cell>
          <cell r="B90">
            <v>1</v>
          </cell>
          <cell r="C90" t="str">
            <v>kWh</v>
          </cell>
          <cell r="D90">
            <v>7.5999999999999998E-2</v>
          </cell>
          <cell r="E90" t="str">
            <v>€/kWh</v>
          </cell>
          <cell r="H90" t="str">
            <v>kWh</v>
          </cell>
        </row>
        <row r="91">
          <cell r="A91" t="str">
            <v>Teleriscaldamento a olio combustibile</v>
          </cell>
          <cell r="B91">
            <v>1</v>
          </cell>
          <cell r="C91" t="str">
            <v>kWh</v>
          </cell>
          <cell r="D91">
            <v>0.1</v>
          </cell>
          <cell r="E91" t="str">
            <v>€/kWh</v>
          </cell>
          <cell r="H91" t="str">
            <v>kWh</v>
          </cell>
        </row>
        <row r="92">
          <cell r="A92" t="str">
            <v>Carbone</v>
          </cell>
          <cell r="B92">
            <v>8.2200000000000006</v>
          </cell>
          <cell r="C92" t="str">
            <v>kWh/kg</v>
          </cell>
          <cell r="D92">
            <v>0.12</v>
          </cell>
          <cell r="E92" t="str">
            <v>€/kg</v>
          </cell>
          <cell r="H92" t="str">
            <v>kg</v>
          </cell>
        </row>
        <row r="93">
          <cell r="A93" t="str">
            <v>Energia elettrica</v>
          </cell>
          <cell r="D93">
            <v>0.21</v>
          </cell>
          <cell r="E93" t="str">
            <v>€/kWh</v>
          </cell>
          <cell r="F93">
            <v>0.61699999999999999</v>
          </cell>
          <cell r="G93" t="str">
            <v>[t CO2-eq/MWhe]</v>
          </cell>
          <cell r="H93" t="str">
            <v>kWh</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T_doc-disponibili"/>
      <sheetName val="RT_interventi"/>
      <sheetName val="consumi ee"/>
      <sheetName val="consumi th"/>
      <sheetName val="QE_ME01"/>
      <sheetName val="QE_ME02"/>
      <sheetName val="QE_MB01"/>
      <sheetName val="QE_MB02"/>
      <sheetName val="calcolo Investim max EPC"/>
      <sheetName val="PEF_old"/>
      <sheetName val="db"/>
      <sheetName val="PEF"/>
      <sheetName val="All C Quote Servizio"/>
      <sheetName val="off_1-2"/>
      <sheetName val="off_2-2"/>
      <sheetName val="PEF_EPC"/>
    </sheetNames>
    <sheetDataSet>
      <sheetData sheetId="0"/>
      <sheetData sheetId="1"/>
      <sheetData sheetId="2"/>
      <sheetData sheetId="3">
        <row r="4">
          <cell r="A4" t="str">
            <v>ME.01</v>
          </cell>
          <cell r="B4" t="str">
            <v>METANO (mc)</v>
          </cell>
          <cell r="C4">
            <v>1610</v>
          </cell>
          <cell r="D4">
            <v>1533</v>
          </cell>
          <cell r="E4">
            <v>1918</v>
          </cell>
          <cell r="F4">
            <v>1042</v>
          </cell>
          <cell r="G4">
            <v>30</v>
          </cell>
          <cell r="H4">
            <v>0</v>
          </cell>
          <cell r="I4">
            <v>0</v>
          </cell>
          <cell r="J4">
            <v>0</v>
          </cell>
          <cell r="K4">
            <v>0</v>
          </cell>
          <cell r="L4">
            <v>203</v>
          </cell>
          <cell r="M4">
            <v>1505</v>
          </cell>
          <cell r="N4">
            <v>2080</v>
          </cell>
          <cell r="O4">
            <v>2313</v>
          </cell>
          <cell r="X4">
            <v>2347</v>
          </cell>
          <cell r="Y4">
            <v>5103</v>
          </cell>
          <cell r="Z4">
            <v>7884</v>
          </cell>
          <cell r="AA4">
            <v>8961</v>
          </cell>
          <cell r="AB4">
            <v>6812</v>
          </cell>
          <cell r="AC4">
            <v>5191</v>
          </cell>
          <cell r="AD4">
            <v>2124</v>
          </cell>
          <cell r="AE4">
            <v>0</v>
          </cell>
          <cell r="BM4">
            <v>54039</v>
          </cell>
          <cell r="BN4">
            <v>9921</v>
          </cell>
          <cell r="BO4">
            <v>38422</v>
          </cell>
        </row>
        <row r="5">
          <cell r="A5" t="str">
            <v>ME.02</v>
          </cell>
          <cell r="B5" t="str">
            <v>METANO (mc)</v>
          </cell>
          <cell r="C5">
            <v>2675</v>
          </cell>
          <cell r="D5">
            <v>2417</v>
          </cell>
          <cell r="E5">
            <v>2559</v>
          </cell>
          <cell r="F5">
            <v>857</v>
          </cell>
          <cell r="G5">
            <v>32</v>
          </cell>
          <cell r="H5">
            <v>28</v>
          </cell>
          <cell r="I5">
            <v>0</v>
          </cell>
          <cell r="J5">
            <v>0</v>
          </cell>
          <cell r="K5">
            <v>19</v>
          </cell>
          <cell r="L5">
            <v>1214</v>
          </cell>
          <cell r="M5">
            <v>3223</v>
          </cell>
          <cell r="N5">
            <v>5019</v>
          </cell>
          <cell r="O5">
            <v>5105</v>
          </cell>
          <cell r="X5">
            <v>1077</v>
          </cell>
          <cell r="Y5">
            <v>2736</v>
          </cell>
          <cell r="Z5">
            <v>5391</v>
          </cell>
          <cell r="AA5">
            <v>6043</v>
          </cell>
          <cell r="AB5">
            <v>3885</v>
          </cell>
          <cell r="AC5">
            <v>2655</v>
          </cell>
          <cell r="AD5">
            <v>544</v>
          </cell>
          <cell r="AE5">
            <v>0</v>
          </cell>
          <cell r="BM5">
            <v>23448</v>
          </cell>
          <cell r="BN5">
            <v>18043</v>
          </cell>
        </row>
        <row r="6">
          <cell r="A6" t="str">
            <v>MB.01</v>
          </cell>
          <cell r="B6" t="str">
            <v>METANO (mc)</v>
          </cell>
          <cell r="C6">
            <v>3599</v>
          </cell>
          <cell r="D6">
            <v>3250</v>
          </cell>
          <cell r="E6">
            <v>3300</v>
          </cell>
          <cell r="F6">
            <v>1280</v>
          </cell>
          <cell r="G6">
            <v>0</v>
          </cell>
          <cell r="H6">
            <v>0</v>
          </cell>
          <cell r="I6">
            <v>0</v>
          </cell>
          <cell r="J6">
            <v>0</v>
          </cell>
          <cell r="K6">
            <v>0</v>
          </cell>
          <cell r="L6">
            <v>1296</v>
          </cell>
          <cell r="M6">
            <v>3991</v>
          </cell>
          <cell r="N6">
            <v>5429</v>
          </cell>
          <cell r="O6">
            <v>5668</v>
          </cell>
          <cell r="X6">
            <v>1693</v>
          </cell>
          <cell r="Y6">
            <v>3715</v>
          </cell>
          <cell r="Z6">
            <v>6471</v>
          </cell>
          <cell r="AA6">
            <v>6866</v>
          </cell>
          <cell r="AB6">
            <v>4060</v>
          </cell>
          <cell r="AC6">
            <v>2420</v>
          </cell>
          <cell r="AD6">
            <v>942</v>
          </cell>
          <cell r="AE6">
            <v>0</v>
          </cell>
          <cell r="BM6">
            <v>28548</v>
          </cell>
          <cell r="BN6">
            <v>22145</v>
          </cell>
        </row>
        <row r="7">
          <cell r="A7" t="str">
            <v>MB.02</v>
          </cell>
          <cell r="B7" t="str">
            <v>METANO (mc)</v>
          </cell>
          <cell r="C7">
            <v>2229</v>
          </cell>
          <cell r="D7">
            <v>2012</v>
          </cell>
          <cell r="E7">
            <v>2017</v>
          </cell>
          <cell r="F7">
            <v>1116</v>
          </cell>
          <cell r="G7">
            <v>435</v>
          </cell>
          <cell r="H7">
            <v>399</v>
          </cell>
          <cell r="I7">
            <v>295</v>
          </cell>
          <cell r="J7">
            <v>56</v>
          </cell>
          <cell r="K7">
            <v>141</v>
          </cell>
          <cell r="L7">
            <v>974</v>
          </cell>
          <cell r="M7">
            <v>2108</v>
          </cell>
          <cell r="N7">
            <v>3053</v>
          </cell>
          <cell r="O7">
            <v>3226</v>
          </cell>
          <cell r="X7">
            <v>1226</v>
          </cell>
          <cell r="Y7">
            <v>1974</v>
          </cell>
          <cell r="Z7">
            <v>2800</v>
          </cell>
          <cell r="AA7">
            <v>3545</v>
          </cell>
          <cell r="AB7">
            <v>2794</v>
          </cell>
          <cell r="AC7">
            <v>2861</v>
          </cell>
          <cell r="AD7">
            <v>1180</v>
          </cell>
          <cell r="AE7">
            <v>0</v>
          </cell>
          <cell r="BM7">
            <v>17587</v>
          </cell>
          <cell r="BN7">
            <v>14835</v>
          </cell>
        </row>
      </sheetData>
      <sheetData sheetId="4"/>
      <sheetData sheetId="5"/>
      <sheetData sheetId="6"/>
      <sheetData sheetId="7"/>
      <sheetData sheetId="8"/>
      <sheetData sheetId="9"/>
      <sheetData sheetId="10">
        <row r="14">
          <cell r="I14">
            <v>48410.569999999992</v>
          </cell>
          <cell r="Q14">
            <v>114451</v>
          </cell>
        </row>
      </sheetData>
      <sheetData sheetId="11">
        <row r="5">
          <cell r="H5">
            <v>15</v>
          </cell>
        </row>
        <row r="34">
          <cell r="O34">
            <v>65234.445295422869</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_Istruz"/>
      <sheetName val="hh RISC"/>
      <sheetName val="ANALISI TH"/>
      <sheetName val="Foglio1"/>
      <sheetName val="db-ee"/>
      <sheetName val="ANALISI EE"/>
      <sheetName val="analisi multicriterio"/>
      <sheetName val="X_RT"/>
    </sheetNames>
    <sheetDataSet>
      <sheetData sheetId="0" refreshError="1"/>
      <sheetData sheetId="1" refreshError="1"/>
      <sheetData sheetId="2" refreshError="1"/>
      <sheetData sheetId="3" refreshError="1"/>
      <sheetData sheetId="4">
        <row r="109">
          <cell r="A109" t="str">
            <v>senza sistema CTE</v>
          </cell>
          <cell r="B109">
            <v>1</v>
          </cell>
        </row>
        <row r="110">
          <cell r="A110" t="str">
            <v>con sistemi CTE</v>
          </cell>
          <cell r="B110">
            <v>0.9</v>
          </cell>
        </row>
        <row r="116">
          <cell r="A116" t="str">
            <v>Ufficio (E2)</v>
          </cell>
          <cell r="B116">
            <v>2250</v>
          </cell>
          <cell r="C116">
            <v>250</v>
          </cell>
          <cell r="D116">
            <v>2500</v>
          </cell>
        </row>
        <row r="117">
          <cell r="A117" t="str">
            <v>Scuola (E7)</v>
          </cell>
          <cell r="B117">
            <v>1800</v>
          </cell>
          <cell r="C117">
            <v>200</v>
          </cell>
          <cell r="D117">
            <v>2000</v>
          </cell>
        </row>
        <row r="118">
          <cell r="A118" t="str">
            <v>Ospedale (E3)</v>
          </cell>
          <cell r="B118">
            <v>3000</v>
          </cell>
          <cell r="C118">
            <v>2000</v>
          </cell>
          <cell r="D118">
            <v>5000</v>
          </cell>
        </row>
        <row r="119">
          <cell r="A119" t="str">
            <v>Hotel (E1.3)</v>
          </cell>
          <cell r="B119">
            <v>3000</v>
          </cell>
          <cell r="C119">
            <v>2000</v>
          </cell>
          <cell r="D119">
            <v>5000</v>
          </cell>
        </row>
        <row r="120">
          <cell r="A120" t="str">
            <v>Ristorante (E4.3)</v>
          </cell>
          <cell r="B120">
            <v>1250</v>
          </cell>
          <cell r="C120">
            <v>1250</v>
          </cell>
          <cell r="D120">
            <v>2500</v>
          </cell>
        </row>
        <row r="121">
          <cell r="A121" t="str">
            <v>Impianti sportivi (E6)</v>
          </cell>
          <cell r="B121">
            <v>2000</v>
          </cell>
          <cell r="C121">
            <v>2000</v>
          </cell>
          <cell r="D121">
            <v>4000</v>
          </cell>
        </row>
        <row r="122">
          <cell r="A122" t="str">
            <v>Negozi all'ingrosso e al dettaglio (E5)</v>
          </cell>
          <cell r="B122">
            <v>3000</v>
          </cell>
          <cell r="C122">
            <v>2000</v>
          </cell>
          <cell r="D122">
            <v>5000</v>
          </cell>
        </row>
        <row r="123">
          <cell r="A123" t="str">
            <v>Fabbriche di produzione (E8)</v>
          </cell>
          <cell r="B123">
            <v>2500</v>
          </cell>
          <cell r="C123">
            <v>1500</v>
          </cell>
          <cell r="D123">
            <v>4000</v>
          </cell>
        </row>
        <row r="131">
          <cell r="A131" t="str">
            <v>Ufficio</v>
          </cell>
          <cell r="B131">
            <v>1</v>
          </cell>
        </row>
        <row r="132">
          <cell r="A132" t="str">
            <v>Scuola</v>
          </cell>
          <cell r="B132">
            <v>1</v>
          </cell>
        </row>
        <row r="133">
          <cell r="A133" t="str">
            <v>Ospedale</v>
          </cell>
          <cell r="B133">
            <v>1</v>
          </cell>
        </row>
        <row r="134">
          <cell r="A134" t="str">
            <v>Hotel</v>
          </cell>
          <cell r="B134">
            <v>1</v>
          </cell>
        </row>
        <row r="135">
          <cell r="A135" t="str">
            <v>Ristorante</v>
          </cell>
          <cell r="B135">
            <v>1</v>
          </cell>
        </row>
        <row r="136">
          <cell r="A136" t="str">
            <v>Impianti sportivi</v>
          </cell>
          <cell r="B136">
            <v>1</v>
          </cell>
        </row>
        <row r="137">
          <cell r="A137" t="str">
            <v>Negozi all'ingrosso e al dettaglio</v>
          </cell>
          <cell r="B137">
            <v>1</v>
          </cell>
        </row>
        <row r="138">
          <cell r="A138" t="str">
            <v>Fabbriche di produzione</v>
          </cell>
          <cell r="B138">
            <v>1</v>
          </cell>
        </row>
        <row r="140">
          <cell r="A140" t="str">
            <v>Ufficio</v>
          </cell>
          <cell r="B140">
            <v>0.9</v>
          </cell>
        </row>
        <row r="141">
          <cell r="A141" t="str">
            <v>Scuola</v>
          </cell>
          <cell r="B141">
            <v>0.8</v>
          </cell>
        </row>
        <row r="142">
          <cell r="A142" t="str">
            <v>Ospedale</v>
          </cell>
          <cell r="B142">
            <v>0.8</v>
          </cell>
        </row>
        <row r="143">
          <cell r="A143" t="str">
            <v>Hotel</v>
          </cell>
          <cell r="B143">
            <v>1</v>
          </cell>
        </row>
        <row r="144">
          <cell r="A144" t="str">
            <v>Ristorante</v>
          </cell>
        </row>
        <row r="145">
          <cell r="A145" t="str">
            <v>Impianti sportivi</v>
          </cell>
          <cell r="B145">
            <v>0.9</v>
          </cell>
        </row>
        <row r="146">
          <cell r="A146" t="str">
            <v>Negozi all'ingrosso e al dettaglio</v>
          </cell>
        </row>
        <row r="147">
          <cell r="A147" t="str">
            <v>Fabbriche di produzione</v>
          </cell>
          <cell r="B147">
            <v>0.9</v>
          </cell>
        </row>
        <row r="151">
          <cell r="A151" t="str">
            <v>Ufficio</v>
          </cell>
          <cell r="B151">
            <v>1</v>
          </cell>
        </row>
        <row r="152">
          <cell r="A152" t="str">
            <v>Scuola</v>
          </cell>
          <cell r="B152">
            <v>1</v>
          </cell>
        </row>
        <row r="153">
          <cell r="A153" t="str">
            <v>Ospedale</v>
          </cell>
          <cell r="B153">
            <v>0.9</v>
          </cell>
        </row>
        <row r="154">
          <cell r="A154" t="str">
            <v>Hotel</v>
          </cell>
          <cell r="B154">
            <v>0.7</v>
          </cell>
        </row>
        <row r="155">
          <cell r="A155" t="str">
            <v>Ristorante</v>
          </cell>
          <cell r="B155">
            <v>1</v>
          </cell>
        </row>
        <row r="156">
          <cell r="A156" t="str">
            <v>Impianti sportivi</v>
          </cell>
          <cell r="B156">
            <v>1</v>
          </cell>
        </row>
        <row r="157">
          <cell r="A157" t="str">
            <v>Negozi all'ingrosso e al dettaglio</v>
          </cell>
          <cell r="B157">
            <v>1</v>
          </cell>
        </row>
        <row r="158">
          <cell r="A158" t="str">
            <v>Fabbriche di produzione</v>
          </cell>
          <cell r="B158">
            <v>1</v>
          </cell>
        </row>
        <row r="160">
          <cell r="A160" t="str">
            <v>Ufficio</v>
          </cell>
          <cell r="B160">
            <v>0.9</v>
          </cell>
        </row>
        <row r="161">
          <cell r="A161" t="str">
            <v>Scuola</v>
          </cell>
          <cell r="B161">
            <v>0.9</v>
          </cell>
        </row>
        <row r="162">
          <cell r="A162" t="str">
            <v>Ospedale</v>
          </cell>
          <cell r="B162">
            <v>0.8</v>
          </cell>
        </row>
        <row r="163">
          <cell r="A163" t="str">
            <v>Hotel</v>
          </cell>
          <cell r="B163">
            <v>0.7</v>
          </cell>
        </row>
        <row r="164">
          <cell r="A164" t="str">
            <v>Ristorante</v>
          </cell>
          <cell r="B164">
            <v>1</v>
          </cell>
        </row>
        <row r="165">
          <cell r="A165" t="str">
            <v>Impianti sportivi</v>
          </cell>
          <cell r="B165">
            <v>1</v>
          </cell>
        </row>
        <row r="166">
          <cell r="A166" t="str">
            <v>Negozi all'ingrosso e al dettaglio</v>
          </cell>
          <cell r="B166">
            <v>1</v>
          </cell>
        </row>
        <row r="167">
          <cell r="A167" t="str">
            <v>Fabbriche di produzione</v>
          </cell>
          <cell r="B167">
            <v>1</v>
          </cell>
        </row>
        <row r="171">
          <cell r="A171" t="str">
            <v>Ufficio</v>
          </cell>
          <cell r="B171">
            <v>15</v>
          </cell>
          <cell r="C171">
            <v>25</v>
          </cell>
        </row>
        <row r="172">
          <cell r="A172" t="str">
            <v>Scuola</v>
          </cell>
          <cell r="B172">
            <v>15</v>
          </cell>
          <cell r="C172">
            <v>25</v>
          </cell>
        </row>
        <row r="173">
          <cell r="A173" t="str">
            <v>Ospedale</v>
          </cell>
          <cell r="B173">
            <v>15</v>
          </cell>
          <cell r="C173">
            <v>35</v>
          </cell>
        </row>
        <row r="174">
          <cell r="A174" t="str">
            <v>Hotel</v>
          </cell>
          <cell r="B174">
            <v>10</v>
          </cell>
          <cell r="C174">
            <v>20</v>
          </cell>
        </row>
        <row r="175">
          <cell r="A175" t="str">
            <v>Ristorante</v>
          </cell>
          <cell r="B175">
            <v>10</v>
          </cell>
          <cell r="C175">
            <v>35</v>
          </cell>
        </row>
        <row r="176">
          <cell r="A176" t="str">
            <v>Impianti sportivi</v>
          </cell>
          <cell r="B176">
            <v>10</v>
          </cell>
          <cell r="C176">
            <v>30</v>
          </cell>
        </row>
        <row r="177">
          <cell r="A177" t="str">
            <v>Negozi all'ingrosso e al dettaglio</v>
          </cell>
          <cell r="B177">
            <v>15</v>
          </cell>
          <cell r="C177">
            <v>35</v>
          </cell>
        </row>
        <row r="178">
          <cell r="A178" t="str">
            <v>Fabbriche di produzione</v>
          </cell>
          <cell r="B178">
            <v>10</v>
          </cell>
          <cell r="C178">
            <v>30</v>
          </cell>
        </row>
      </sheetData>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sheetName val="Edificio_B"/>
      <sheetName val="PEF_I1"/>
      <sheetName val="PEF_I2"/>
      <sheetName val="PEF_I3"/>
      <sheetName val="PEF_Tot"/>
      <sheetName val="Elenco"/>
    </sheetNames>
    <sheetDataSet>
      <sheetData sheetId="0">
        <row r="13">
          <cell r="E13">
            <v>0.02</v>
          </cell>
        </row>
        <row r="19">
          <cell r="C19" t="str">
            <v>Sostituzione generatori di calore</v>
          </cell>
          <cell r="D19" t="str">
            <v>kWt</v>
          </cell>
          <cell r="E19">
            <v>200</v>
          </cell>
          <cell r="F19">
            <v>0.1</v>
          </cell>
        </row>
        <row r="20">
          <cell r="C20" t="str">
            <v>Cappotto termico per l'isolamento dell'edificio</v>
          </cell>
          <cell r="D20" t="str">
            <v>m²</v>
          </cell>
          <cell r="E20">
            <v>100</v>
          </cell>
          <cell r="F20">
            <v>0.1</v>
          </cell>
        </row>
        <row r="21">
          <cell r="C21" t="str">
            <v>Isolamento della copertura</v>
          </cell>
          <cell r="D21" t="str">
            <v>m²</v>
          </cell>
          <cell r="E21">
            <v>200</v>
          </cell>
          <cell r="F21">
            <v>0.1</v>
          </cell>
        </row>
        <row r="22">
          <cell r="C22" t="str">
            <v>Sostituzione degli infissi</v>
          </cell>
          <cell r="D22" t="str">
            <v>m²</v>
          </cell>
          <cell r="E22">
            <v>450</v>
          </cell>
          <cell r="F22">
            <v>0.1</v>
          </cell>
        </row>
        <row r="23">
          <cell r="C23" t="str">
            <v>Microcogenerazione</v>
          </cell>
          <cell r="D23" t="str">
            <v>kWe</v>
          </cell>
          <cell r="E23">
            <v>2500</v>
          </cell>
          <cell r="F23">
            <v>0.1</v>
          </cell>
        </row>
        <row r="24">
          <cell r="C24" t="str">
            <v>Termoregolazione 
e contabilizzazione del calore</v>
          </cell>
          <cell r="D24" t="str">
            <v>-</v>
          </cell>
          <cell r="E24" t="str">
            <v>-</v>
          </cell>
          <cell r="F24">
            <v>0.1</v>
          </cell>
        </row>
        <row r="25">
          <cell r="C25" t="str">
            <v>Installazione di Caldaie a Biomassa</v>
          </cell>
          <cell r="D25" t="str">
            <v>kWt</v>
          </cell>
          <cell r="E25">
            <v>350</v>
          </cell>
          <cell r="F25">
            <v>0.1</v>
          </cell>
        </row>
        <row r="26">
          <cell r="C26" t="str">
            <v>Impianti Solari Termici 
per acqua calda sanitaria</v>
          </cell>
          <cell r="D26" t="str">
            <v>m²</v>
          </cell>
          <cell r="E26">
            <v>700</v>
          </cell>
          <cell r="F26">
            <v>0.1</v>
          </cell>
        </row>
        <row r="27">
          <cell r="C27" t="str">
            <v>Impianti fotovoltaici</v>
          </cell>
          <cell r="D27" t="str">
            <v>kWe</v>
          </cell>
          <cell r="E27">
            <v>2000</v>
          </cell>
          <cell r="F27">
            <v>0.1</v>
          </cell>
        </row>
      </sheetData>
      <sheetData sheetId="1"/>
      <sheetData sheetId="2"/>
      <sheetData sheetId="3"/>
      <sheetData sheetId="4"/>
      <sheetData sheetId="5"/>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mese"/>
      <sheetName val="hh RISC"/>
      <sheetName val="dbT"/>
      <sheetName val="pivot"/>
    </sheetNames>
    <sheetDataSet>
      <sheetData sheetId="0">
        <row r="1">
          <cell r="A1">
            <v>1</v>
          </cell>
          <cell r="B1" t="str">
            <v>01 Genn.</v>
          </cell>
        </row>
        <row r="2">
          <cell r="A2">
            <v>2</v>
          </cell>
          <cell r="B2" t="str">
            <v>02 Febb.</v>
          </cell>
        </row>
        <row r="3">
          <cell r="A3">
            <v>3</v>
          </cell>
          <cell r="B3" t="str">
            <v>03 Mar.</v>
          </cell>
        </row>
        <row r="4">
          <cell r="A4">
            <v>4</v>
          </cell>
          <cell r="B4" t="str">
            <v>04 Apr.</v>
          </cell>
        </row>
        <row r="5">
          <cell r="A5">
            <v>5</v>
          </cell>
          <cell r="B5" t="str">
            <v>05 Magg.</v>
          </cell>
        </row>
        <row r="6">
          <cell r="A6">
            <v>6</v>
          </cell>
          <cell r="B6" t="str">
            <v>06 Giu.</v>
          </cell>
        </row>
        <row r="7">
          <cell r="A7">
            <v>7</v>
          </cell>
          <cell r="B7" t="str">
            <v>07 Lug.</v>
          </cell>
        </row>
        <row r="8">
          <cell r="A8">
            <v>8</v>
          </cell>
          <cell r="B8" t="str">
            <v>08 Ago.</v>
          </cell>
        </row>
        <row r="9">
          <cell r="A9">
            <v>9</v>
          </cell>
          <cell r="B9" t="str">
            <v>09 Sett.</v>
          </cell>
        </row>
        <row r="10">
          <cell r="A10">
            <v>10</v>
          </cell>
          <cell r="B10" t="str">
            <v>10 Ott.</v>
          </cell>
        </row>
        <row r="11">
          <cell r="A11">
            <v>11</v>
          </cell>
          <cell r="B11" t="str">
            <v>11 Nov.</v>
          </cell>
        </row>
        <row r="12">
          <cell r="A12">
            <v>12</v>
          </cell>
          <cell r="B12" t="str">
            <v>12 Dic.</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AT_FOI"/>
      <sheetName val="Tab"/>
      <sheetName val="db"/>
      <sheetName val="pivot"/>
      <sheetName val="PEF_scenario LEMON"/>
    </sheetNames>
    <sheetDataSet>
      <sheetData sheetId="0"/>
      <sheetData sheetId="1">
        <row r="2">
          <cell r="A2" t="str">
            <v>BAGNOLO</v>
          </cell>
          <cell r="B2" t="str">
            <v>BA</v>
          </cell>
          <cell r="C2" t="str">
            <v>Unione dei Comuni Terra di Mezzo</v>
          </cell>
        </row>
        <row r="3">
          <cell r="A3" t="str">
            <v>BIBBIANO</v>
          </cell>
          <cell r="B3" t="str">
            <v>BB</v>
          </cell>
          <cell r="C3" t="str">
            <v>Unione dei Comuni Val d'Enza</v>
          </cell>
        </row>
        <row r="4">
          <cell r="A4" t="str">
            <v>BORETTO</v>
          </cell>
          <cell r="B4" t="str">
            <v>BO</v>
          </cell>
          <cell r="C4" t="str">
            <v>Unione dei Comuni Bassa Reggiana</v>
          </cell>
        </row>
        <row r="5">
          <cell r="A5" t="str">
            <v>BRESCELLO</v>
          </cell>
          <cell r="B5" t="str">
            <v>BR</v>
          </cell>
          <cell r="C5" t="str">
            <v>Unione dei Comuni Bassa Reggiana</v>
          </cell>
        </row>
        <row r="6">
          <cell r="A6" t="str">
            <v xml:space="preserve">BUSSETO </v>
          </cell>
          <cell r="B6" t="str">
            <v>BU</v>
          </cell>
        </row>
        <row r="7">
          <cell r="A7" t="str">
            <v>CADELBOSCO DI SOPRA</v>
          </cell>
          <cell r="B7" t="str">
            <v>CB</v>
          </cell>
          <cell r="C7" t="str">
            <v>Unione dei Comuni Terra di Mezzo</v>
          </cell>
        </row>
        <row r="8">
          <cell r="A8" t="str">
            <v>CAMPAGNOLA EMILIA</v>
          </cell>
          <cell r="B8" t="str">
            <v>CE</v>
          </cell>
          <cell r="C8" t="str">
            <v>Unione dei Comuni Pianura Reggiana</v>
          </cell>
        </row>
        <row r="9">
          <cell r="A9" t="str">
            <v>CAMPEGINE</v>
          </cell>
          <cell r="B9" t="str">
            <v>CA</v>
          </cell>
          <cell r="C9" t="str">
            <v>Unione dei Comuni Val d'Enza</v>
          </cell>
        </row>
        <row r="10">
          <cell r="A10" t="str">
            <v>CASALGRANDE</v>
          </cell>
          <cell r="B10" t="str">
            <v>CL</v>
          </cell>
          <cell r="C10" t="str">
            <v>Unione dei Comuni Tresinaro Secchia</v>
          </cell>
        </row>
        <row r="11">
          <cell r="A11" t="str">
            <v>CASTELLARANO</v>
          </cell>
          <cell r="B11" t="str">
            <v>CT</v>
          </cell>
          <cell r="C11" t="str">
            <v>Unione dei Comuni Tresinaro Secchia</v>
          </cell>
        </row>
        <row r="12">
          <cell r="A12" t="str">
            <v>CASTELNOVO DI SOTTO</v>
          </cell>
          <cell r="B12" t="str">
            <v>CS</v>
          </cell>
          <cell r="C12" t="str">
            <v>Unione dei Comuni Terra di Mezzo</v>
          </cell>
        </row>
        <row r="13">
          <cell r="A13" t="str">
            <v>CASTELNOVO NE' MONTI</v>
          </cell>
          <cell r="B13" t="str">
            <v>CM</v>
          </cell>
          <cell r="C13" t="str">
            <v>Unione Montana</v>
          </cell>
        </row>
        <row r="14">
          <cell r="A14" t="str">
            <v>COLLECCHIO</v>
          </cell>
          <cell r="B14" t="str">
            <v>CC</v>
          </cell>
        </row>
        <row r="15">
          <cell r="A15" t="str">
            <v>CORREGGIO</v>
          </cell>
          <cell r="B15" t="str">
            <v>CR</v>
          </cell>
          <cell r="C15" t="str">
            <v>Unione dei Comuni Pianura Reggiana</v>
          </cell>
        </row>
        <row r="16">
          <cell r="A16" t="str">
            <v>FABBRICO</v>
          </cell>
          <cell r="B16" t="str">
            <v>FA</v>
          </cell>
          <cell r="C16" t="str">
            <v>Unione dei Comuni Pianura Reggiana</v>
          </cell>
        </row>
        <row r="17">
          <cell r="A17" t="str">
            <v>FELINO</v>
          </cell>
          <cell r="B17" t="str">
            <v>FE</v>
          </cell>
        </row>
        <row r="18">
          <cell r="A18" t="str">
            <v xml:space="preserve">FIDENZA </v>
          </cell>
          <cell r="B18" t="str">
            <v>FI</v>
          </cell>
        </row>
        <row r="19">
          <cell r="A19" t="str">
            <v>FORNOVO TARO</v>
          </cell>
          <cell r="B19" t="str">
            <v>FO</v>
          </cell>
        </row>
        <row r="20">
          <cell r="A20" t="str">
            <v>GUALTIERI</v>
          </cell>
          <cell r="B20" t="str">
            <v>GU</v>
          </cell>
          <cell r="C20" t="str">
            <v>Unione dei Comuni Bassa Reggiana</v>
          </cell>
        </row>
        <row r="21">
          <cell r="A21" t="str">
            <v>GUASTALLA</v>
          </cell>
          <cell r="B21" t="str">
            <v>GS</v>
          </cell>
          <cell r="C21" t="str">
            <v>Unione dei Comuni Bassa Reggiana</v>
          </cell>
        </row>
        <row r="22">
          <cell r="A22" t="str">
            <v>LUZZARA</v>
          </cell>
          <cell r="B22" t="str">
            <v>LU</v>
          </cell>
          <cell r="C22" t="str">
            <v>Unione dei Comuni Bassa Reggiana</v>
          </cell>
        </row>
        <row r="23">
          <cell r="A23" t="str">
            <v>MONTECCHIO EMILIA</v>
          </cell>
          <cell r="B23" t="str">
            <v>MO</v>
          </cell>
          <cell r="C23" t="str">
            <v>Unione dei Comuni Val d'Enza</v>
          </cell>
        </row>
        <row r="24">
          <cell r="A24" t="str">
            <v>NOVELLARA</v>
          </cell>
          <cell r="B24" t="str">
            <v>NO</v>
          </cell>
          <cell r="C24" t="str">
            <v>Unione dei Comuni Bassa Reggiana</v>
          </cell>
        </row>
        <row r="25">
          <cell r="A25" t="str">
            <v xml:space="preserve">PARMA </v>
          </cell>
          <cell r="B25" t="str">
            <v>PR</v>
          </cell>
        </row>
        <row r="26">
          <cell r="A26" t="str">
            <v>QUATTRO CASTELLA</v>
          </cell>
          <cell r="B26" t="str">
            <v>QC</v>
          </cell>
          <cell r="C26" t="str">
            <v>Unione dei Comuni Colline Matildiche</v>
          </cell>
        </row>
        <row r="27">
          <cell r="A27" t="str">
            <v>REGGIO EMILIA</v>
          </cell>
          <cell r="B27" t="str">
            <v>RE</v>
          </cell>
        </row>
        <row r="28">
          <cell r="A28" t="str">
            <v>REGGIOLO</v>
          </cell>
          <cell r="B28" t="str">
            <v>RG</v>
          </cell>
          <cell r="C28" t="str">
            <v>Unione dei Comuni Bassa Reggiana</v>
          </cell>
        </row>
        <row r="29">
          <cell r="A29" t="str">
            <v>RIO SALICETO</v>
          </cell>
          <cell r="B29" t="str">
            <v>RI</v>
          </cell>
          <cell r="C29" t="str">
            <v>Unione dei Comuni Pianura Reggiana</v>
          </cell>
        </row>
        <row r="30">
          <cell r="A30" t="str">
            <v>ROLO</v>
          </cell>
          <cell r="B30" t="str">
            <v>RO</v>
          </cell>
          <cell r="C30" t="str">
            <v>Unione dei Comuni Pianura Reggiana</v>
          </cell>
        </row>
        <row r="31">
          <cell r="A31" t="str">
            <v>RUBIERA</v>
          </cell>
          <cell r="B31" t="str">
            <v>RU</v>
          </cell>
          <cell r="C31" t="str">
            <v>Unione dei Comuni Tresinaro Secchia</v>
          </cell>
        </row>
        <row r="32">
          <cell r="A32" t="str">
            <v>SALSOMAGGIORE</v>
          </cell>
          <cell r="B32" t="str">
            <v>SA</v>
          </cell>
        </row>
        <row r="33">
          <cell r="A33" t="str">
            <v>SAN MARTINO IN RIO</v>
          </cell>
          <cell r="B33" t="str">
            <v>SM</v>
          </cell>
          <cell r="C33" t="str">
            <v>Unione dei Comuni Pianura Reggiana</v>
          </cell>
        </row>
        <row r="34">
          <cell r="A34" t="str">
            <v>SANT'ILARIO D'ENZA</v>
          </cell>
          <cell r="B34" t="str">
            <v>SI</v>
          </cell>
          <cell r="C34" t="str">
            <v>Unione dei Comuni Val d'Enza</v>
          </cell>
        </row>
        <row r="35">
          <cell r="A35" t="str">
            <v>SCANDIANO</v>
          </cell>
          <cell r="B35" t="str">
            <v>SC</v>
          </cell>
          <cell r="C35" t="str">
            <v>Unione dei Comuni Tresinaro Secchia</v>
          </cell>
        </row>
        <row r="36">
          <cell r="A36" t="str">
            <v>VENTASSO</v>
          </cell>
          <cell r="B36" t="str">
            <v>VE</v>
          </cell>
          <cell r="C36" t="str">
            <v>Unione Montana</v>
          </cell>
        </row>
        <row r="37">
          <cell r="A37" t="str">
            <v>VEZZANO</v>
          </cell>
          <cell r="B37" t="str">
            <v>VZ</v>
          </cell>
          <cell r="C37" t="str">
            <v>Unione dei Comuni Colline Matildiche</v>
          </cell>
        </row>
        <row r="38">
          <cell r="A38" t="str">
            <v>PARMA</v>
          </cell>
          <cell r="B38" t="str">
            <v>PR</v>
          </cell>
          <cell r="C38" t="str">
            <v>Parma</v>
          </cell>
          <cell r="D38">
            <v>2502</v>
          </cell>
        </row>
      </sheetData>
      <sheetData sheetId="2"/>
      <sheetData sheetId="3"/>
      <sheetData sheetId="4">
        <row r="167">
          <cell r="B167" t="str">
            <v>SdF</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zoomScale="55" zoomScaleNormal="55" zoomScaleSheetLayoutView="85" workbookViewId="0">
      <selection activeCell="Q28" sqref="Q28"/>
    </sheetView>
  </sheetViews>
  <sheetFormatPr defaultRowHeight="15"/>
  <cols>
    <col min="1" max="1" width="12.85546875" style="1" customWidth="1"/>
    <col min="2" max="9" width="9.140625" style="2"/>
    <col min="10" max="10" width="32.42578125" style="2" customWidth="1"/>
    <col min="11" max="11" width="9.140625" style="2"/>
    <col min="12" max="12" width="1.85546875" style="2" customWidth="1"/>
    <col min="13" max="13" width="2.140625" style="2" customWidth="1"/>
    <col min="14" max="14" width="44" style="2" bestFit="1" customWidth="1"/>
    <col min="15" max="15" width="17.140625" style="3" customWidth="1"/>
    <col min="16" max="16" width="20.7109375" style="2" customWidth="1"/>
    <col min="17" max="17" width="28.42578125" style="2" customWidth="1"/>
    <col min="18" max="18" width="50.7109375" style="2" customWidth="1"/>
    <col min="19" max="19" width="26.85546875" style="2" bestFit="1" customWidth="1"/>
    <col min="20" max="256" width="9.140625" style="2"/>
    <col min="257" max="257" width="12.85546875" style="2" customWidth="1"/>
    <col min="258" max="265" width="9.140625" style="2"/>
    <col min="266" max="266" width="32.42578125" style="2" customWidth="1"/>
    <col min="267" max="267" width="9.140625" style="2"/>
    <col min="268" max="268" width="1.85546875" style="2" customWidth="1"/>
    <col min="269" max="269" width="2.140625" style="2" customWidth="1"/>
    <col min="270" max="270" width="44" style="2" bestFit="1" customWidth="1"/>
    <col min="271" max="271" width="17.140625" style="2" customWidth="1"/>
    <col min="272" max="272" width="20.7109375" style="2" customWidth="1"/>
    <col min="273" max="273" width="28.42578125" style="2" customWidth="1"/>
    <col min="274" max="274" width="50.7109375" style="2" customWidth="1"/>
    <col min="275" max="275" width="26.85546875" style="2" bestFit="1" customWidth="1"/>
    <col min="276" max="512" width="9.140625" style="2"/>
    <col min="513" max="513" width="12.85546875" style="2" customWidth="1"/>
    <col min="514" max="521" width="9.140625" style="2"/>
    <col min="522" max="522" width="32.42578125" style="2" customWidth="1"/>
    <col min="523" max="523" width="9.140625" style="2"/>
    <col min="524" max="524" width="1.85546875" style="2" customWidth="1"/>
    <col min="525" max="525" width="2.140625" style="2" customWidth="1"/>
    <col min="526" max="526" width="44" style="2" bestFit="1" customWidth="1"/>
    <col min="527" max="527" width="17.140625" style="2" customWidth="1"/>
    <col min="528" max="528" width="20.7109375" style="2" customWidth="1"/>
    <col min="529" max="529" width="28.42578125" style="2" customWidth="1"/>
    <col min="530" max="530" width="50.7109375" style="2" customWidth="1"/>
    <col min="531" max="531" width="26.85546875" style="2" bestFit="1" customWidth="1"/>
    <col min="532" max="768" width="9.140625" style="2"/>
    <col min="769" max="769" width="12.85546875" style="2" customWidth="1"/>
    <col min="770" max="777" width="9.140625" style="2"/>
    <col min="778" max="778" width="32.42578125" style="2" customWidth="1"/>
    <col min="779" max="779" width="9.140625" style="2"/>
    <col min="780" max="780" width="1.85546875" style="2" customWidth="1"/>
    <col min="781" max="781" width="2.140625" style="2" customWidth="1"/>
    <col min="782" max="782" width="44" style="2" bestFit="1" customWidth="1"/>
    <col min="783" max="783" width="17.140625" style="2" customWidth="1"/>
    <col min="784" max="784" width="20.7109375" style="2" customWidth="1"/>
    <col min="785" max="785" width="28.42578125" style="2" customWidth="1"/>
    <col min="786" max="786" width="50.7109375" style="2" customWidth="1"/>
    <col min="787" max="787" width="26.85546875" style="2" bestFit="1" customWidth="1"/>
    <col min="788" max="1024" width="9.140625" style="2"/>
    <col min="1025" max="1025" width="12.85546875" style="2" customWidth="1"/>
    <col min="1026" max="1033" width="9.140625" style="2"/>
    <col min="1034" max="1034" width="32.42578125" style="2" customWidth="1"/>
    <col min="1035" max="1035" width="9.140625" style="2"/>
    <col min="1036" max="1036" width="1.85546875" style="2" customWidth="1"/>
    <col min="1037" max="1037" width="2.140625" style="2" customWidth="1"/>
    <col min="1038" max="1038" width="44" style="2" bestFit="1" customWidth="1"/>
    <col min="1039" max="1039" width="17.140625" style="2" customWidth="1"/>
    <col min="1040" max="1040" width="20.7109375" style="2" customWidth="1"/>
    <col min="1041" max="1041" width="28.42578125" style="2" customWidth="1"/>
    <col min="1042" max="1042" width="50.7109375" style="2" customWidth="1"/>
    <col min="1043" max="1043" width="26.85546875" style="2" bestFit="1" customWidth="1"/>
    <col min="1044" max="1280" width="9.140625" style="2"/>
    <col min="1281" max="1281" width="12.85546875" style="2" customWidth="1"/>
    <col min="1282" max="1289" width="9.140625" style="2"/>
    <col min="1290" max="1290" width="32.42578125" style="2" customWidth="1"/>
    <col min="1291" max="1291" width="9.140625" style="2"/>
    <col min="1292" max="1292" width="1.85546875" style="2" customWidth="1"/>
    <col min="1293" max="1293" width="2.140625" style="2" customWidth="1"/>
    <col min="1294" max="1294" width="44" style="2" bestFit="1" customWidth="1"/>
    <col min="1295" max="1295" width="17.140625" style="2" customWidth="1"/>
    <col min="1296" max="1296" width="20.7109375" style="2" customWidth="1"/>
    <col min="1297" max="1297" width="28.42578125" style="2" customWidth="1"/>
    <col min="1298" max="1298" width="50.7109375" style="2" customWidth="1"/>
    <col min="1299" max="1299" width="26.85546875" style="2" bestFit="1" customWidth="1"/>
    <col min="1300" max="1536" width="9.140625" style="2"/>
    <col min="1537" max="1537" width="12.85546875" style="2" customWidth="1"/>
    <col min="1538" max="1545" width="9.140625" style="2"/>
    <col min="1546" max="1546" width="32.42578125" style="2" customWidth="1"/>
    <col min="1547" max="1547" width="9.140625" style="2"/>
    <col min="1548" max="1548" width="1.85546875" style="2" customWidth="1"/>
    <col min="1549" max="1549" width="2.140625" style="2" customWidth="1"/>
    <col min="1550" max="1550" width="44" style="2" bestFit="1" customWidth="1"/>
    <col min="1551" max="1551" width="17.140625" style="2" customWidth="1"/>
    <col min="1552" max="1552" width="20.7109375" style="2" customWidth="1"/>
    <col min="1553" max="1553" width="28.42578125" style="2" customWidth="1"/>
    <col min="1554" max="1554" width="50.7109375" style="2" customWidth="1"/>
    <col min="1555" max="1555" width="26.85546875" style="2" bestFit="1" customWidth="1"/>
    <col min="1556" max="1792" width="9.140625" style="2"/>
    <col min="1793" max="1793" width="12.85546875" style="2" customWidth="1"/>
    <col min="1794" max="1801" width="9.140625" style="2"/>
    <col min="1802" max="1802" width="32.42578125" style="2" customWidth="1"/>
    <col min="1803" max="1803" width="9.140625" style="2"/>
    <col min="1804" max="1804" width="1.85546875" style="2" customWidth="1"/>
    <col min="1805" max="1805" width="2.140625" style="2" customWidth="1"/>
    <col min="1806" max="1806" width="44" style="2" bestFit="1" customWidth="1"/>
    <col min="1807" max="1807" width="17.140625" style="2" customWidth="1"/>
    <col min="1808" max="1808" width="20.7109375" style="2" customWidth="1"/>
    <col min="1809" max="1809" width="28.42578125" style="2" customWidth="1"/>
    <col min="1810" max="1810" width="50.7109375" style="2" customWidth="1"/>
    <col min="1811" max="1811" width="26.85546875" style="2" bestFit="1" customWidth="1"/>
    <col min="1812" max="2048" width="9.140625" style="2"/>
    <col min="2049" max="2049" width="12.85546875" style="2" customWidth="1"/>
    <col min="2050" max="2057" width="9.140625" style="2"/>
    <col min="2058" max="2058" width="32.42578125" style="2" customWidth="1"/>
    <col min="2059" max="2059" width="9.140625" style="2"/>
    <col min="2060" max="2060" width="1.85546875" style="2" customWidth="1"/>
    <col min="2061" max="2061" width="2.140625" style="2" customWidth="1"/>
    <col min="2062" max="2062" width="44" style="2" bestFit="1" customWidth="1"/>
    <col min="2063" max="2063" width="17.140625" style="2" customWidth="1"/>
    <col min="2064" max="2064" width="20.7109375" style="2" customWidth="1"/>
    <col min="2065" max="2065" width="28.42578125" style="2" customWidth="1"/>
    <col min="2066" max="2066" width="50.7109375" style="2" customWidth="1"/>
    <col min="2067" max="2067" width="26.85546875" style="2" bestFit="1" customWidth="1"/>
    <col min="2068" max="2304" width="9.140625" style="2"/>
    <col min="2305" max="2305" width="12.85546875" style="2" customWidth="1"/>
    <col min="2306" max="2313" width="9.140625" style="2"/>
    <col min="2314" max="2314" width="32.42578125" style="2" customWidth="1"/>
    <col min="2315" max="2315" width="9.140625" style="2"/>
    <col min="2316" max="2316" width="1.85546875" style="2" customWidth="1"/>
    <col min="2317" max="2317" width="2.140625" style="2" customWidth="1"/>
    <col min="2318" max="2318" width="44" style="2" bestFit="1" customWidth="1"/>
    <col min="2319" max="2319" width="17.140625" style="2" customWidth="1"/>
    <col min="2320" max="2320" width="20.7109375" style="2" customWidth="1"/>
    <col min="2321" max="2321" width="28.42578125" style="2" customWidth="1"/>
    <col min="2322" max="2322" width="50.7109375" style="2" customWidth="1"/>
    <col min="2323" max="2323" width="26.85546875" style="2" bestFit="1" customWidth="1"/>
    <col min="2324" max="2560" width="9.140625" style="2"/>
    <col min="2561" max="2561" width="12.85546875" style="2" customWidth="1"/>
    <col min="2562" max="2569" width="9.140625" style="2"/>
    <col min="2570" max="2570" width="32.42578125" style="2" customWidth="1"/>
    <col min="2571" max="2571" width="9.140625" style="2"/>
    <col min="2572" max="2572" width="1.85546875" style="2" customWidth="1"/>
    <col min="2573" max="2573" width="2.140625" style="2" customWidth="1"/>
    <col min="2574" max="2574" width="44" style="2" bestFit="1" customWidth="1"/>
    <col min="2575" max="2575" width="17.140625" style="2" customWidth="1"/>
    <col min="2576" max="2576" width="20.7109375" style="2" customWidth="1"/>
    <col min="2577" max="2577" width="28.42578125" style="2" customWidth="1"/>
    <col min="2578" max="2578" width="50.7109375" style="2" customWidth="1"/>
    <col min="2579" max="2579" width="26.85546875" style="2" bestFit="1" customWidth="1"/>
    <col min="2580" max="2816" width="9.140625" style="2"/>
    <col min="2817" max="2817" width="12.85546875" style="2" customWidth="1"/>
    <col min="2818" max="2825" width="9.140625" style="2"/>
    <col min="2826" max="2826" width="32.42578125" style="2" customWidth="1"/>
    <col min="2827" max="2827" width="9.140625" style="2"/>
    <col min="2828" max="2828" width="1.85546875" style="2" customWidth="1"/>
    <col min="2829" max="2829" width="2.140625" style="2" customWidth="1"/>
    <col min="2830" max="2830" width="44" style="2" bestFit="1" customWidth="1"/>
    <col min="2831" max="2831" width="17.140625" style="2" customWidth="1"/>
    <col min="2832" max="2832" width="20.7109375" style="2" customWidth="1"/>
    <col min="2833" max="2833" width="28.42578125" style="2" customWidth="1"/>
    <col min="2834" max="2834" width="50.7109375" style="2" customWidth="1"/>
    <col min="2835" max="2835" width="26.85546875" style="2" bestFit="1" customWidth="1"/>
    <col min="2836" max="3072" width="9.140625" style="2"/>
    <col min="3073" max="3073" width="12.85546875" style="2" customWidth="1"/>
    <col min="3074" max="3081" width="9.140625" style="2"/>
    <col min="3082" max="3082" width="32.42578125" style="2" customWidth="1"/>
    <col min="3083" max="3083" width="9.140625" style="2"/>
    <col min="3084" max="3084" width="1.85546875" style="2" customWidth="1"/>
    <col min="3085" max="3085" width="2.140625" style="2" customWidth="1"/>
    <col min="3086" max="3086" width="44" style="2" bestFit="1" customWidth="1"/>
    <col min="3087" max="3087" width="17.140625" style="2" customWidth="1"/>
    <col min="3088" max="3088" width="20.7109375" style="2" customWidth="1"/>
    <col min="3089" max="3089" width="28.42578125" style="2" customWidth="1"/>
    <col min="3090" max="3090" width="50.7109375" style="2" customWidth="1"/>
    <col min="3091" max="3091" width="26.85546875" style="2" bestFit="1" customWidth="1"/>
    <col min="3092" max="3328" width="9.140625" style="2"/>
    <col min="3329" max="3329" width="12.85546875" style="2" customWidth="1"/>
    <col min="3330" max="3337" width="9.140625" style="2"/>
    <col min="3338" max="3338" width="32.42578125" style="2" customWidth="1"/>
    <col min="3339" max="3339" width="9.140625" style="2"/>
    <col min="3340" max="3340" width="1.85546875" style="2" customWidth="1"/>
    <col min="3341" max="3341" width="2.140625" style="2" customWidth="1"/>
    <col min="3342" max="3342" width="44" style="2" bestFit="1" customWidth="1"/>
    <col min="3343" max="3343" width="17.140625" style="2" customWidth="1"/>
    <col min="3344" max="3344" width="20.7109375" style="2" customWidth="1"/>
    <col min="3345" max="3345" width="28.42578125" style="2" customWidth="1"/>
    <col min="3346" max="3346" width="50.7109375" style="2" customWidth="1"/>
    <col min="3347" max="3347" width="26.85546875" style="2" bestFit="1" customWidth="1"/>
    <col min="3348" max="3584" width="9.140625" style="2"/>
    <col min="3585" max="3585" width="12.85546875" style="2" customWidth="1"/>
    <col min="3586" max="3593" width="9.140625" style="2"/>
    <col min="3594" max="3594" width="32.42578125" style="2" customWidth="1"/>
    <col min="3595" max="3595" width="9.140625" style="2"/>
    <col min="3596" max="3596" width="1.85546875" style="2" customWidth="1"/>
    <col min="3597" max="3597" width="2.140625" style="2" customWidth="1"/>
    <col min="3598" max="3598" width="44" style="2" bestFit="1" customWidth="1"/>
    <col min="3599" max="3599" width="17.140625" style="2" customWidth="1"/>
    <col min="3600" max="3600" width="20.7109375" style="2" customWidth="1"/>
    <col min="3601" max="3601" width="28.42578125" style="2" customWidth="1"/>
    <col min="3602" max="3602" width="50.7109375" style="2" customWidth="1"/>
    <col min="3603" max="3603" width="26.85546875" style="2" bestFit="1" customWidth="1"/>
    <col min="3604" max="3840" width="9.140625" style="2"/>
    <col min="3841" max="3841" width="12.85546875" style="2" customWidth="1"/>
    <col min="3842" max="3849" width="9.140625" style="2"/>
    <col min="3850" max="3850" width="32.42578125" style="2" customWidth="1"/>
    <col min="3851" max="3851" width="9.140625" style="2"/>
    <col min="3852" max="3852" width="1.85546875" style="2" customWidth="1"/>
    <col min="3853" max="3853" width="2.140625" style="2" customWidth="1"/>
    <col min="3854" max="3854" width="44" style="2" bestFit="1" customWidth="1"/>
    <col min="3855" max="3855" width="17.140625" style="2" customWidth="1"/>
    <col min="3856" max="3856" width="20.7109375" style="2" customWidth="1"/>
    <col min="3857" max="3857" width="28.42578125" style="2" customWidth="1"/>
    <col min="3858" max="3858" width="50.7109375" style="2" customWidth="1"/>
    <col min="3859" max="3859" width="26.85546875" style="2" bestFit="1" customWidth="1"/>
    <col min="3860" max="4096" width="9.140625" style="2"/>
    <col min="4097" max="4097" width="12.85546875" style="2" customWidth="1"/>
    <col min="4098" max="4105" width="9.140625" style="2"/>
    <col min="4106" max="4106" width="32.42578125" style="2" customWidth="1"/>
    <col min="4107" max="4107" width="9.140625" style="2"/>
    <col min="4108" max="4108" width="1.85546875" style="2" customWidth="1"/>
    <col min="4109" max="4109" width="2.140625" style="2" customWidth="1"/>
    <col min="4110" max="4110" width="44" style="2" bestFit="1" customWidth="1"/>
    <col min="4111" max="4111" width="17.140625" style="2" customWidth="1"/>
    <col min="4112" max="4112" width="20.7109375" style="2" customWidth="1"/>
    <col min="4113" max="4113" width="28.42578125" style="2" customWidth="1"/>
    <col min="4114" max="4114" width="50.7109375" style="2" customWidth="1"/>
    <col min="4115" max="4115" width="26.85546875" style="2" bestFit="1" customWidth="1"/>
    <col min="4116" max="4352" width="9.140625" style="2"/>
    <col min="4353" max="4353" width="12.85546875" style="2" customWidth="1"/>
    <col min="4354" max="4361" width="9.140625" style="2"/>
    <col min="4362" max="4362" width="32.42578125" style="2" customWidth="1"/>
    <col min="4363" max="4363" width="9.140625" style="2"/>
    <col min="4364" max="4364" width="1.85546875" style="2" customWidth="1"/>
    <col min="4365" max="4365" width="2.140625" style="2" customWidth="1"/>
    <col min="4366" max="4366" width="44" style="2" bestFit="1" customWidth="1"/>
    <col min="4367" max="4367" width="17.140625" style="2" customWidth="1"/>
    <col min="4368" max="4368" width="20.7109375" style="2" customWidth="1"/>
    <col min="4369" max="4369" width="28.42578125" style="2" customWidth="1"/>
    <col min="4370" max="4370" width="50.7109375" style="2" customWidth="1"/>
    <col min="4371" max="4371" width="26.85546875" style="2" bestFit="1" customWidth="1"/>
    <col min="4372" max="4608" width="9.140625" style="2"/>
    <col min="4609" max="4609" width="12.85546875" style="2" customWidth="1"/>
    <col min="4610" max="4617" width="9.140625" style="2"/>
    <col min="4618" max="4618" width="32.42578125" style="2" customWidth="1"/>
    <col min="4619" max="4619" width="9.140625" style="2"/>
    <col min="4620" max="4620" width="1.85546875" style="2" customWidth="1"/>
    <col min="4621" max="4621" width="2.140625" style="2" customWidth="1"/>
    <col min="4622" max="4622" width="44" style="2" bestFit="1" customWidth="1"/>
    <col min="4623" max="4623" width="17.140625" style="2" customWidth="1"/>
    <col min="4624" max="4624" width="20.7109375" style="2" customWidth="1"/>
    <col min="4625" max="4625" width="28.42578125" style="2" customWidth="1"/>
    <col min="4626" max="4626" width="50.7109375" style="2" customWidth="1"/>
    <col min="4627" max="4627" width="26.85546875" style="2" bestFit="1" customWidth="1"/>
    <col min="4628" max="4864" width="9.140625" style="2"/>
    <col min="4865" max="4865" width="12.85546875" style="2" customWidth="1"/>
    <col min="4866" max="4873" width="9.140625" style="2"/>
    <col min="4874" max="4874" width="32.42578125" style="2" customWidth="1"/>
    <col min="4875" max="4875" width="9.140625" style="2"/>
    <col min="4876" max="4876" width="1.85546875" style="2" customWidth="1"/>
    <col min="4877" max="4877" width="2.140625" style="2" customWidth="1"/>
    <col min="4878" max="4878" width="44" style="2" bestFit="1" customWidth="1"/>
    <col min="4879" max="4879" width="17.140625" style="2" customWidth="1"/>
    <col min="4880" max="4880" width="20.7109375" style="2" customWidth="1"/>
    <col min="4881" max="4881" width="28.42578125" style="2" customWidth="1"/>
    <col min="4882" max="4882" width="50.7109375" style="2" customWidth="1"/>
    <col min="4883" max="4883" width="26.85546875" style="2" bestFit="1" customWidth="1"/>
    <col min="4884" max="5120" width="9.140625" style="2"/>
    <col min="5121" max="5121" width="12.85546875" style="2" customWidth="1"/>
    <col min="5122" max="5129" width="9.140625" style="2"/>
    <col min="5130" max="5130" width="32.42578125" style="2" customWidth="1"/>
    <col min="5131" max="5131" width="9.140625" style="2"/>
    <col min="5132" max="5132" width="1.85546875" style="2" customWidth="1"/>
    <col min="5133" max="5133" width="2.140625" style="2" customWidth="1"/>
    <col min="5134" max="5134" width="44" style="2" bestFit="1" customWidth="1"/>
    <col min="5135" max="5135" width="17.140625" style="2" customWidth="1"/>
    <col min="5136" max="5136" width="20.7109375" style="2" customWidth="1"/>
    <col min="5137" max="5137" width="28.42578125" style="2" customWidth="1"/>
    <col min="5138" max="5138" width="50.7109375" style="2" customWidth="1"/>
    <col min="5139" max="5139" width="26.85546875" style="2" bestFit="1" customWidth="1"/>
    <col min="5140" max="5376" width="9.140625" style="2"/>
    <col min="5377" max="5377" width="12.85546875" style="2" customWidth="1"/>
    <col min="5378" max="5385" width="9.140625" style="2"/>
    <col min="5386" max="5386" width="32.42578125" style="2" customWidth="1"/>
    <col min="5387" max="5387" width="9.140625" style="2"/>
    <col min="5388" max="5388" width="1.85546875" style="2" customWidth="1"/>
    <col min="5389" max="5389" width="2.140625" style="2" customWidth="1"/>
    <col min="5390" max="5390" width="44" style="2" bestFit="1" customWidth="1"/>
    <col min="5391" max="5391" width="17.140625" style="2" customWidth="1"/>
    <col min="5392" max="5392" width="20.7109375" style="2" customWidth="1"/>
    <col min="5393" max="5393" width="28.42578125" style="2" customWidth="1"/>
    <col min="5394" max="5394" width="50.7109375" style="2" customWidth="1"/>
    <col min="5395" max="5395" width="26.85546875" style="2" bestFit="1" customWidth="1"/>
    <col min="5396" max="5632" width="9.140625" style="2"/>
    <col min="5633" max="5633" width="12.85546875" style="2" customWidth="1"/>
    <col min="5634" max="5641" width="9.140625" style="2"/>
    <col min="5642" max="5642" width="32.42578125" style="2" customWidth="1"/>
    <col min="5643" max="5643" width="9.140625" style="2"/>
    <col min="5644" max="5644" width="1.85546875" style="2" customWidth="1"/>
    <col min="5645" max="5645" width="2.140625" style="2" customWidth="1"/>
    <col min="5646" max="5646" width="44" style="2" bestFit="1" customWidth="1"/>
    <col min="5647" max="5647" width="17.140625" style="2" customWidth="1"/>
    <col min="5648" max="5648" width="20.7109375" style="2" customWidth="1"/>
    <col min="5649" max="5649" width="28.42578125" style="2" customWidth="1"/>
    <col min="5650" max="5650" width="50.7109375" style="2" customWidth="1"/>
    <col min="5651" max="5651" width="26.85546875" style="2" bestFit="1" customWidth="1"/>
    <col min="5652" max="5888" width="9.140625" style="2"/>
    <col min="5889" max="5889" width="12.85546875" style="2" customWidth="1"/>
    <col min="5890" max="5897" width="9.140625" style="2"/>
    <col min="5898" max="5898" width="32.42578125" style="2" customWidth="1"/>
    <col min="5899" max="5899" width="9.140625" style="2"/>
    <col min="5900" max="5900" width="1.85546875" style="2" customWidth="1"/>
    <col min="5901" max="5901" width="2.140625" style="2" customWidth="1"/>
    <col min="5902" max="5902" width="44" style="2" bestFit="1" customWidth="1"/>
    <col min="5903" max="5903" width="17.140625" style="2" customWidth="1"/>
    <col min="5904" max="5904" width="20.7109375" style="2" customWidth="1"/>
    <col min="5905" max="5905" width="28.42578125" style="2" customWidth="1"/>
    <col min="5906" max="5906" width="50.7109375" style="2" customWidth="1"/>
    <col min="5907" max="5907" width="26.85546875" style="2" bestFit="1" customWidth="1"/>
    <col min="5908" max="6144" width="9.140625" style="2"/>
    <col min="6145" max="6145" width="12.85546875" style="2" customWidth="1"/>
    <col min="6146" max="6153" width="9.140625" style="2"/>
    <col min="6154" max="6154" width="32.42578125" style="2" customWidth="1"/>
    <col min="6155" max="6155" width="9.140625" style="2"/>
    <col min="6156" max="6156" width="1.85546875" style="2" customWidth="1"/>
    <col min="6157" max="6157" width="2.140625" style="2" customWidth="1"/>
    <col min="6158" max="6158" width="44" style="2" bestFit="1" customWidth="1"/>
    <col min="6159" max="6159" width="17.140625" style="2" customWidth="1"/>
    <col min="6160" max="6160" width="20.7109375" style="2" customWidth="1"/>
    <col min="6161" max="6161" width="28.42578125" style="2" customWidth="1"/>
    <col min="6162" max="6162" width="50.7109375" style="2" customWidth="1"/>
    <col min="6163" max="6163" width="26.85546875" style="2" bestFit="1" customWidth="1"/>
    <col min="6164" max="6400" width="9.140625" style="2"/>
    <col min="6401" max="6401" width="12.85546875" style="2" customWidth="1"/>
    <col min="6402" max="6409" width="9.140625" style="2"/>
    <col min="6410" max="6410" width="32.42578125" style="2" customWidth="1"/>
    <col min="6411" max="6411" width="9.140625" style="2"/>
    <col min="6412" max="6412" width="1.85546875" style="2" customWidth="1"/>
    <col min="6413" max="6413" width="2.140625" style="2" customWidth="1"/>
    <col min="6414" max="6414" width="44" style="2" bestFit="1" customWidth="1"/>
    <col min="6415" max="6415" width="17.140625" style="2" customWidth="1"/>
    <col min="6416" max="6416" width="20.7109375" style="2" customWidth="1"/>
    <col min="6417" max="6417" width="28.42578125" style="2" customWidth="1"/>
    <col min="6418" max="6418" width="50.7109375" style="2" customWidth="1"/>
    <col min="6419" max="6419" width="26.85546875" style="2" bestFit="1" customWidth="1"/>
    <col min="6420" max="6656" width="9.140625" style="2"/>
    <col min="6657" max="6657" width="12.85546875" style="2" customWidth="1"/>
    <col min="6658" max="6665" width="9.140625" style="2"/>
    <col min="6666" max="6666" width="32.42578125" style="2" customWidth="1"/>
    <col min="6667" max="6667" width="9.140625" style="2"/>
    <col min="6668" max="6668" width="1.85546875" style="2" customWidth="1"/>
    <col min="6669" max="6669" width="2.140625" style="2" customWidth="1"/>
    <col min="6670" max="6670" width="44" style="2" bestFit="1" customWidth="1"/>
    <col min="6671" max="6671" width="17.140625" style="2" customWidth="1"/>
    <col min="6672" max="6672" width="20.7109375" style="2" customWidth="1"/>
    <col min="6673" max="6673" width="28.42578125" style="2" customWidth="1"/>
    <col min="6674" max="6674" width="50.7109375" style="2" customWidth="1"/>
    <col min="6675" max="6675" width="26.85546875" style="2" bestFit="1" customWidth="1"/>
    <col min="6676" max="6912" width="9.140625" style="2"/>
    <col min="6913" max="6913" width="12.85546875" style="2" customWidth="1"/>
    <col min="6914" max="6921" width="9.140625" style="2"/>
    <col min="6922" max="6922" width="32.42578125" style="2" customWidth="1"/>
    <col min="6923" max="6923" width="9.140625" style="2"/>
    <col min="6924" max="6924" width="1.85546875" style="2" customWidth="1"/>
    <col min="6925" max="6925" width="2.140625" style="2" customWidth="1"/>
    <col min="6926" max="6926" width="44" style="2" bestFit="1" customWidth="1"/>
    <col min="6927" max="6927" width="17.140625" style="2" customWidth="1"/>
    <col min="6928" max="6928" width="20.7109375" style="2" customWidth="1"/>
    <col min="6929" max="6929" width="28.42578125" style="2" customWidth="1"/>
    <col min="6930" max="6930" width="50.7109375" style="2" customWidth="1"/>
    <col min="6931" max="6931" width="26.85546875" style="2" bestFit="1" customWidth="1"/>
    <col min="6932" max="7168" width="9.140625" style="2"/>
    <col min="7169" max="7169" width="12.85546875" style="2" customWidth="1"/>
    <col min="7170" max="7177" width="9.140625" style="2"/>
    <col min="7178" max="7178" width="32.42578125" style="2" customWidth="1"/>
    <col min="7179" max="7179" width="9.140625" style="2"/>
    <col min="7180" max="7180" width="1.85546875" style="2" customWidth="1"/>
    <col min="7181" max="7181" width="2.140625" style="2" customWidth="1"/>
    <col min="7182" max="7182" width="44" style="2" bestFit="1" customWidth="1"/>
    <col min="7183" max="7183" width="17.140625" style="2" customWidth="1"/>
    <col min="7184" max="7184" width="20.7109375" style="2" customWidth="1"/>
    <col min="7185" max="7185" width="28.42578125" style="2" customWidth="1"/>
    <col min="7186" max="7186" width="50.7109375" style="2" customWidth="1"/>
    <col min="7187" max="7187" width="26.85546875" style="2" bestFit="1" customWidth="1"/>
    <col min="7188" max="7424" width="9.140625" style="2"/>
    <col min="7425" max="7425" width="12.85546875" style="2" customWidth="1"/>
    <col min="7426" max="7433" width="9.140625" style="2"/>
    <col min="7434" max="7434" width="32.42578125" style="2" customWidth="1"/>
    <col min="7435" max="7435" width="9.140625" style="2"/>
    <col min="7436" max="7436" width="1.85546875" style="2" customWidth="1"/>
    <col min="7437" max="7437" width="2.140625" style="2" customWidth="1"/>
    <col min="7438" max="7438" width="44" style="2" bestFit="1" customWidth="1"/>
    <col min="7439" max="7439" width="17.140625" style="2" customWidth="1"/>
    <col min="7440" max="7440" width="20.7109375" style="2" customWidth="1"/>
    <col min="7441" max="7441" width="28.42578125" style="2" customWidth="1"/>
    <col min="7442" max="7442" width="50.7109375" style="2" customWidth="1"/>
    <col min="7443" max="7443" width="26.85546875" style="2" bestFit="1" customWidth="1"/>
    <col min="7444" max="7680" width="9.140625" style="2"/>
    <col min="7681" max="7681" width="12.85546875" style="2" customWidth="1"/>
    <col min="7682" max="7689" width="9.140625" style="2"/>
    <col min="7690" max="7690" width="32.42578125" style="2" customWidth="1"/>
    <col min="7691" max="7691" width="9.140625" style="2"/>
    <col min="7692" max="7692" width="1.85546875" style="2" customWidth="1"/>
    <col min="7693" max="7693" width="2.140625" style="2" customWidth="1"/>
    <col min="7694" max="7694" width="44" style="2" bestFit="1" customWidth="1"/>
    <col min="7695" max="7695" width="17.140625" style="2" customWidth="1"/>
    <col min="7696" max="7696" width="20.7109375" style="2" customWidth="1"/>
    <col min="7697" max="7697" width="28.42578125" style="2" customWidth="1"/>
    <col min="7698" max="7698" width="50.7109375" style="2" customWidth="1"/>
    <col min="7699" max="7699" width="26.85546875" style="2" bestFit="1" customWidth="1"/>
    <col min="7700" max="7936" width="9.140625" style="2"/>
    <col min="7937" max="7937" width="12.85546875" style="2" customWidth="1"/>
    <col min="7938" max="7945" width="9.140625" style="2"/>
    <col min="7946" max="7946" width="32.42578125" style="2" customWidth="1"/>
    <col min="7947" max="7947" width="9.140625" style="2"/>
    <col min="7948" max="7948" width="1.85546875" style="2" customWidth="1"/>
    <col min="7949" max="7949" width="2.140625" style="2" customWidth="1"/>
    <col min="7950" max="7950" width="44" style="2" bestFit="1" customWidth="1"/>
    <col min="7951" max="7951" width="17.140625" style="2" customWidth="1"/>
    <col min="7952" max="7952" width="20.7109375" style="2" customWidth="1"/>
    <col min="7953" max="7953" width="28.42578125" style="2" customWidth="1"/>
    <col min="7954" max="7954" width="50.7109375" style="2" customWidth="1"/>
    <col min="7955" max="7955" width="26.85546875" style="2" bestFit="1" customWidth="1"/>
    <col min="7956" max="8192" width="9.140625" style="2"/>
    <col min="8193" max="8193" width="12.85546875" style="2" customWidth="1"/>
    <col min="8194" max="8201" width="9.140625" style="2"/>
    <col min="8202" max="8202" width="32.42578125" style="2" customWidth="1"/>
    <col min="8203" max="8203" width="9.140625" style="2"/>
    <col min="8204" max="8204" width="1.85546875" style="2" customWidth="1"/>
    <col min="8205" max="8205" width="2.140625" style="2" customWidth="1"/>
    <col min="8206" max="8206" width="44" style="2" bestFit="1" customWidth="1"/>
    <col min="8207" max="8207" width="17.140625" style="2" customWidth="1"/>
    <col min="8208" max="8208" width="20.7109375" style="2" customWidth="1"/>
    <col min="8209" max="8209" width="28.42578125" style="2" customWidth="1"/>
    <col min="8210" max="8210" width="50.7109375" style="2" customWidth="1"/>
    <col min="8211" max="8211" width="26.85546875" style="2" bestFit="1" customWidth="1"/>
    <col min="8212" max="8448" width="9.140625" style="2"/>
    <col min="8449" max="8449" width="12.85546875" style="2" customWidth="1"/>
    <col min="8450" max="8457" width="9.140625" style="2"/>
    <col min="8458" max="8458" width="32.42578125" style="2" customWidth="1"/>
    <col min="8459" max="8459" width="9.140625" style="2"/>
    <col min="8460" max="8460" width="1.85546875" style="2" customWidth="1"/>
    <col min="8461" max="8461" width="2.140625" style="2" customWidth="1"/>
    <col min="8462" max="8462" width="44" style="2" bestFit="1" customWidth="1"/>
    <col min="8463" max="8463" width="17.140625" style="2" customWidth="1"/>
    <col min="8464" max="8464" width="20.7109375" style="2" customWidth="1"/>
    <col min="8465" max="8465" width="28.42578125" style="2" customWidth="1"/>
    <col min="8466" max="8466" width="50.7109375" style="2" customWidth="1"/>
    <col min="8467" max="8467" width="26.85546875" style="2" bestFit="1" customWidth="1"/>
    <col min="8468" max="8704" width="9.140625" style="2"/>
    <col min="8705" max="8705" width="12.85546875" style="2" customWidth="1"/>
    <col min="8706" max="8713" width="9.140625" style="2"/>
    <col min="8714" max="8714" width="32.42578125" style="2" customWidth="1"/>
    <col min="8715" max="8715" width="9.140625" style="2"/>
    <col min="8716" max="8716" width="1.85546875" style="2" customWidth="1"/>
    <col min="8717" max="8717" width="2.140625" style="2" customWidth="1"/>
    <col min="8718" max="8718" width="44" style="2" bestFit="1" customWidth="1"/>
    <col min="8719" max="8719" width="17.140625" style="2" customWidth="1"/>
    <col min="8720" max="8720" width="20.7109375" style="2" customWidth="1"/>
    <col min="8721" max="8721" width="28.42578125" style="2" customWidth="1"/>
    <col min="8722" max="8722" width="50.7109375" style="2" customWidth="1"/>
    <col min="8723" max="8723" width="26.85546875" style="2" bestFit="1" customWidth="1"/>
    <col min="8724" max="8960" width="9.140625" style="2"/>
    <col min="8961" max="8961" width="12.85546875" style="2" customWidth="1"/>
    <col min="8962" max="8969" width="9.140625" style="2"/>
    <col min="8970" max="8970" width="32.42578125" style="2" customWidth="1"/>
    <col min="8971" max="8971" width="9.140625" style="2"/>
    <col min="8972" max="8972" width="1.85546875" style="2" customWidth="1"/>
    <col min="8973" max="8973" width="2.140625" style="2" customWidth="1"/>
    <col min="8974" max="8974" width="44" style="2" bestFit="1" customWidth="1"/>
    <col min="8975" max="8975" width="17.140625" style="2" customWidth="1"/>
    <col min="8976" max="8976" width="20.7109375" style="2" customWidth="1"/>
    <col min="8977" max="8977" width="28.42578125" style="2" customWidth="1"/>
    <col min="8978" max="8978" width="50.7109375" style="2" customWidth="1"/>
    <col min="8979" max="8979" width="26.85546875" style="2" bestFit="1" customWidth="1"/>
    <col min="8980" max="9216" width="9.140625" style="2"/>
    <col min="9217" max="9217" width="12.85546875" style="2" customWidth="1"/>
    <col min="9218" max="9225" width="9.140625" style="2"/>
    <col min="9226" max="9226" width="32.42578125" style="2" customWidth="1"/>
    <col min="9227" max="9227" width="9.140625" style="2"/>
    <col min="9228" max="9228" width="1.85546875" style="2" customWidth="1"/>
    <col min="9229" max="9229" width="2.140625" style="2" customWidth="1"/>
    <col min="9230" max="9230" width="44" style="2" bestFit="1" customWidth="1"/>
    <col min="9231" max="9231" width="17.140625" style="2" customWidth="1"/>
    <col min="9232" max="9232" width="20.7109375" style="2" customWidth="1"/>
    <col min="9233" max="9233" width="28.42578125" style="2" customWidth="1"/>
    <col min="9234" max="9234" width="50.7109375" style="2" customWidth="1"/>
    <col min="9235" max="9235" width="26.85546875" style="2" bestFit="1" customWidth="1"/>
    <col min="9236" max="9472" width="9.140625" style="2"/>
    <col min="9473" max="9473" width="12.85546875" style="2" customWidth="1"/>
    <col min="9474" max="9481" width="9.140625" style="2"/>
    <col min="9482" max="9482" width="32.42578125" style="2" customWidth="1"/>
    <col min="9483" max="9483" width="9.140625" style="2"/>
    <col min="9484" max="9484" width="1.85546875" style="2" customWidth="1"/>
    <col min="9485" max="9485" width="2.140625" style="2" customWidth="1"/>
    <col min="9486" max="9486" width="44" style="2" bestFit="1" customWidth="1"/>
    <col min="9487" max="9487" width="17.140625" style="2" customWidth="1"/>
    <col min="9488" max="9488" width="20.7109375" style="2" customWidth="1"/>
    <col min="9489" max="9489" width="28.42578125" style="2" customWidth="1"/>
    <col min="9490" max="9490" width="50.7109375" style="2" customWidth="1"/>
    <col min="9491" max="9491" width="26.85546875" style="2" bestFit="1" customWidth="1"/>
    <col min="9492" max="9728" width="9.140625" style="2"/>
    <col min="9729" max="9729" width="12.85546875" style="2" customWidth="1"/>
    <col min="9730" max="9737" width="9.140625" style="2"/>
    <col min="9738" max="9738" width="32.42578125" style="2" customWidth="1"/>
    <col min="9739" max="9739" width="9.140625" style="2"/>
    <col min="9740" max="9740" width="1.85546875" style="2" customWidth="1"/>
    <col min="9741" max="9741" width="2.140625" style="2" customWidth="1"/>
    <col min="9742" max="9742" width="44" style="2" bestFit="1" customWidth="1"/>
    <col min="9743" max="9743" width="17.140625" style="2" customWidth="1"/>
    <col min="9744" max="9744" width="20.7109375" style="2" customWidth="1"/>
    <col min="9745" max="9745" width="28.42578125" style="2" customWidth="1"/>
    <col min="9746" max="9746" width="50.7109375" style="2" customWidth="1"/>
    <col min="9747" max="9747" width="26.85546875" style="2" bestFit="1" customWidth="1"/>
    <col min="9748" max="9984" width="9.140625" style="2"/>
    <col min="9985" max="9985" width="12.85546875" style="2" customWidth="1"/>
    <col min="9986" max="9993" width="9.140625" style="2"/>
    <col min="9994" max="9994" width="32.42578125" style="2" customWidth="1"/>
    <col min="9995" max="9995" width="9.140625" style="2"/>
    <col min="9996" max="9996" width="1.85546875" style="2" customWidth="1"/>
    <col min="9997" max="9997" width="2.140625" style="2" customWidth="1"/>
    <col min="9998" max="9998" width="44" style="2" bestFit="1" customWidth="1"/>
    <col min="9999" max="9999" width="17.140625" style="2" customWidth="1"/>
    <col min="10000" max="10000" width="20.7109375" style="2" customWidth="1"/>
    <col min="10001" max="10001" width="28.42578125" style="2" customWidth="1"/>
    <col min="10002" max="10002" width="50.7109375" style="2" customWidth="1"/>
    <col min="10003" max="10003" width="26.85546875" style="2" bestFit="1" customWidth="1"/>
    <col min="10004" max="10240" width="9.140625" style="2"/>
    <col min="10241" max="10241" width="12.85546875" style="2" customWidth="1"/>
    <col min="10242" max="10249" width="9.140625" style="2"/>
    <col min="10250" max="10250" width="32.42578125" style="2" customWidth="1"/>
    <col min="10251" max="10251" width="9.140625" style="2"/>
    <col min="10252" max="10252" width="1.85546875" style="2" customWidth="1"/>
    <col min="10253" max="10253" width="2.140625" style="2" customWidth="1"/>
    <col min="10254" max="10254" width="44" style="2" bestFit="1" customWidth="1"/>
    <col min="10255" max="10255" width="17.140625" style="2" customWidth="1"/>
    <col min="10256" max="10256" width="20.7109375" style="2" customWidth="1"/>
    <col min="10257" max="10257" width="28.42578125" style="2" customWidth="1"/>
    <col min="10258" max="10258" width="50.7109375" style="2" customWidth="1"/>
    <col min="10259" max="10259" width="26.85546875" style="2" bestFit="1" customWidth="1"/>
    <col min="10260" max="10496" width="9.140625" style="2"/>
    <col min="10497" max="10497" width="12.85546875" style="2" customWidth="1"/>
    <col min="10498" max="10505" width="9.140625" style="2"/>
    <col min="10506" max="10506" width="32.42578125" style="2" customWidth="1"/>
    <col min="10507" max="10507" width="9.140625" style="2"/>
    <col min="10508" max="10508" width="1.85546875" style="2" customWidth="1"/>
    <col min="10509" max="10509" width="2.140625" style="2" customWidth="1"/>
    <col min="10510" max="10510" width="44" style="2" bestFit="1" customWidth="1"/>
    <col min="10511" max="10511" width="17.140625" style="2" customWidth="1"/>
    <col min="10512" max="10512" width="20.7109375" style="2" customWidth="1"/>
    <col min="10513" max="10513" width="28.42578125" style="2" customWidth="1"/>
    <col min="10514" max="10514" width="50.7109375" style="2" customWidth="1"/>
    <col min="10515" max="10515" width="26.85546875" style="2" bestFit="1" customWidth="1"/>
    <col min="10516" max="10752" width="9.140625" style="2"/>
    <col min="10753" max="10753" width="12.85546875" style="2" customWidth="1"/>
    <col min="10754" max="10761" width="9.140625" style="2"/>
    <col min="10762" max="10762" width="32.42578125" style="2" customWidth="1"/>
    <col min="10763" max="10763" width="9.140625" style="2"/>
    <col min="10764" max="10764" width="1.85546875" style="2" customWidth="1"/>
    <col min="10765" max="10765" width="2.140625" style="2" customWidth="1"/>
    <col min="10766" max="10766" width="44" style="2" bestFit="1" customWidth="1"/>
    <col min="10767" max="10767" width="17.140625" style="2" customWidth="1"/>
    <col min="10768" max="10768" width="20.7109375" style="2" customWidth="1"/>
    <col min="10769" max="10769" width="28.42578125" style="2" customWidth="1"/>
    <col min="10770" max="10770" width="50.7109375" style="2" customWidth="1"/>
    <col min="10771" max="10771" width="26.85546875" style="2" bestFit="1" customWidth="1"/>
    <col min="10772" max="11008" width="9.140625" style="2"/>
    <col min="11009" max="11009" width="12.85546875" style="2" customWidth="1"/>
    <col min="11010" max="11017" width="9.140625" style="2"/>
    <col min="11018" max="11018" width="32.42578125" style="2" customWidth="1"/>
    <col min="11019" max="11019" width="9.140625" style="2"/>
    <col min="11020" max="11020" width="1.85546875" style="2" customWidth="1"/>
    <col min="11021" max="11021" width="2.140625" style="2" customWidth="1"/>
    <col min="11022" max="11022" width="44" style="2" bestFit="1" customWidth="1"/>
    <col min="11023" max="11023" width="17.140625" style="2" customWidth="1"/>
    <col min="11024" max="11024" width="20.7109375" style="2" customWidth="1"/>
    <col min="11025" max="11025" width="28.42578125" style="2" customWidth="1"/>
    <col min="11026" max="11026" width="50.7109375" style="2" customWidth="1"/>
    <col min="11027" max="11027" width="26.85546875" style="2" bestFit="1" customWidth="1"/>
    <col min="11028" max="11264" width="9.140625" style="2"/>
    <col min="11265" max="11265" width="12.85546875" style="2" customWidth="1"/>
    <col min="11266" max="11273" width="9.140625" style="2"/>
    <col min="11274" max="11274" width="32.42578125" style="2" customWidth="1"/>
    <col min="11275" max="11275" width="9.140625" style="2"/>
    <col min="11276" max="11276" width="1.85546875" style="2" customWidth="1"/>
    <col min="11277" max="11277" width="2.140625" style="2" customWidth="1"/>
    <col min="11278" max="11278" width="44" style="2" bestFit="1" customWidth="1"/>
    <col min="11279" max="11279" width="17.140625" style="2" customWidth="1"/>
    <col min="11280" max="11280" width="20.7109375" style="2" customWidth="1"/>
    <col min="11281" max="11281" width="28.42578125" style="2" customWidth="1"/>
    <col min="11282" max="11282" width="50.7109375" style="2" customWidth="1"/>
    <col min="11283" max="11283" width="26.85546875" style="2" bestFit="1" customWidth="1"/>
    <col min="11284" max="11520" width="9.140625" style="2"/>
    <col min="11521" max="11521" width="12.85546875" style="2" customWidth="1"/>
    <col min="11522" max="11529" width="9.140625" style="2"/>
    <col min="11530" max="11530" width="32.42578125" style="2" customWidth="1"/>
    <col min="11531" max="11531" width="9.140625" style="2"/>
    <col min="11532" max="11532" width="1.85546875" style="2" customWidth="1"/>
    <col min="11533" max="11533" width="2.140625" style="2" customWidth="1"/>
    <col min="11534" max="11534" width="44" style="2" bestFit="1" customWidth="1"/>
    <col min="11535" max="11535" width="17.140625" style="2" customWidth="1"/>
    <col min="11536" max="11536" width="20.7109375" style="2" customWidth="1"/>
    <col min="11537" max="11537" width="28.42578125" style="2" customWidth="1"/>
    <col min="11538" max="11538" width="50.7109375" style="2" customWidth="1"/>
    <col min="11539" max="11539" width="26.85546875" style="2" bestFit="1" customWidth="1"/>
    <col min="11540" max="11776" width="9.140625" style="2"/>
    <col min="11777" max="11777" width="12.85546875" style="2" customWidth="1"/>
    <col min="11778" max="11785" width="9.140625" style="2"/>
    <col min="11786" max="11786" width="32.42578125" style="2" customWidth="1"/>
    <col min="11787" max="11787" width="9.140625" style="2"/>
    <col min="11788" max="11788" width="1.85546875" style="2" customWidth="1"/>
    <col min="11789" max="11789" width="2.140625" style="2" customWidth="1"/>
    <col min="11790" max="11790" width="44" style="2" bestFit="1" customWidth="1"/>
    <col min="11791" max="11791" width="17.140625" style="2" customWidth="1"/>
    <col min="11792" max="11792" width="20.7109375" style="2" customWidth="1"/>
    <col min="11793" max="11793" width="28.42578125" style="2" customWidth="1"/>
    <col min="11794" max="11794" width="50.7109375" style="2" customWidth="1"/>
    <col min="11795" max="11795" width="26.85546875" style="2" bestFit="1" customWidth="1"/>
    <col min="11796" max="12032" width="9.140625" style="2"/>
    <col min="12033" max="12033" width="12.85546875" style="2" customWidth="1"/>
    <col min="12034" max="12041" width="9.140625" style="2"/>
    <col min="12042" max="12042" width="32.42578125" style="2" customWidth="1"/>
    <col min="12043" max="12043" width="9.140625" style="2"/>
    <col min="12044" max="12044" width="1.85546875" style="2" customWidth="1"/>
    <col min="12045" max="12045" width="2.140625" style="2" customWidth="1"/>
    <col min="12046" max="12046" width="44" style="2" bestFit="1" customWidth="1"/>
    <col min="12047" max="12047" width="17.140625" style="2" customWidth="1"/>
    <col min="12048" max="12048" width="20.7109375" style="2" customWidth="1"/>
    <col min="12049" max="12049" width="28.42578125" style="2" customWidth="1"/>
    <col min="12050" max="12050" width="50.7109375" style="2" customWidth="1"/>
    <col min="12051" max="12051" width="26.85546875" style="2" bestFit="1" customWidth="1"/>
    <col min="12052" max="12288" width="9.140625" style="2"/>
    <col min="12289" max="12289" width="12.85546875" style="2" customWidth="1"/>
    <col min="12290" max="12297" width="9.140625" style="2"/>
    <col min="12298" max="12298" width="32.42578125" style="2" customWidth="1"/>
    <col min="12299" max="12299" width="9.140625" style="2"/>
    <col min="12300" max="12300" width="1.85546875" style="2" customWidth="1"/>
    <col min="12301" max="12301" width="2.140625" style="2" customWidth="1"/>
    <col min="12302" max="12302" width="44" style="2" bestFit="1" customWidth="1"/>
    <col min="12303" max="12303" width="17.140625" style="2" customWidth="1"/>
    <col min="12304" max="12304" width="20.7109375" style="2" customWidth="1"/>
    <col min="12305" max="12305" width="28.42578125" style="2" customWidth="1"/>
    <col min="12306" max="12306" width="50.7109375" style="2" customWidth="1"/>
    <col min="12307" max="12307" width="26.85546875" style="2" bestFit="1" customWidth="1"/>
    <col min="12308" max="12544" width="9.140625" style="2"/>
    <col min="12545" max="12545" width="12.85546875" style="2" customWidth="1"/>
    <col min="12546" max="12553" width="9.140625" style="2"/>
    <col min="12554" max="12554" width="32.42578125" style="2" customWidth="1"/>
    <col min="12555" max="12555" width="9.140625" style="2"/>
    <col min="12556" max="12556" width="1.85546875" style="2" customWidth="1"/>
    <col min="12557" max="12557" width="2.140625" style="2" customWidth="1"/>
    <col min="12558" max="12558" width="44" style="2" bestFit="1" customWidth="1"/>
    <col min="12559" max="12559" width="17.140625" style="2" customWidth="1"/>
    <col min="12560" max="12560" width="20.7109375" style="2" customWidth="1"/>
    <col min="12561" max="12561" width="28.42578125" style="2" customWidth="1"/>
    <col min="12562" max="12562" width="50.7109375" style="2" customWidth="1"/>
    <col min="12563" max="12563" width="26.85546875" style="2" bestFit="1" customWidth="1"/>
    <col min="12564" max="12800" width="9.140625" style="2"/>
    <col min="12801" max="12801" width="12.85546875" style="2" customWidth="1"/>
    <col min="12802" max="12809" width="9.140625" style="2"/>
    <col min="12810" max="12810" width="32.42578125" style="2" customWidth="1"/>
    <col min="12811" max="12811" width="9.140625" style="2"/>
    <col min="12812" max="12812" width="1.85546875" style="2" customWidth="1"/>
    <col min="12813" max="12813" width="2.140625" style="2" customWidth="1"/>
    <col min="12814" max="12814" width="44" style="2" bestFit="1" customWidth="1"/>
    <col min="12815" max="12815" width="17.140625" style="2" customWidth="1"/>
    <col min="12816" max="12816" width="20.7109375" style="2" customWidth="1"/>
    <col min="12817" max="12817" width="28.42578125" style="2" customWidth="1"/>
    <col min="12818" max="12818" width="50.7109375" style="2" customWidth="1"/>
    <col min="12819" max="12819" width="26.85546875" style="2" bestFit="1" customWidth="1"/>
    <col min="12820" max="13056" width="9.140625" style="2"/>
    <col min="13057" max="13057" width="12.85546875" style="2" customWidth="1"/>
    <col min="13058" max="13065" width="9.140625" style="2"/>
    <col min="13066" max="13066" width="32.42578125" style="2" customWidth="1"/>
    <col min="13067" max="13067" width="9.140625" style="2"/>
    <col min="13068" max="13068" width="1.85546875" style="2" customWidth="1"/>
    <col min="13069" max="13069" width="2.140625" style="2" customWidth="1"/>
    <col min="13070" max="13070" width="44" style="2" bestFit="1" customWidth="1"/>
    <col min="13071" max="13071" width="17.140625" style="2" customWidth="1"/>
    <col min="13072" max="13072" width="20.7109375" style="2" customWidth="1"/>
    <col min="13073" max="13073" width="28.42578125" style="2" customWidth="1"/>
    <col min="13074" max="13074" width="50.7109375" style="2" customWidth="1"/>
    <col min="13075" max="13075" width="26.85546875" style="2" bestFit="1" customWidth="1"/>
    <col min="13076" max="13312" width="9.140625" style="2"/>
    <col min="13313" max="13313" width="12.85546875" style="2" customWidth="1"/>
    <col min="13314" max="13321" width="9.140625" style="2"/>
    <col min="13322" max="13322" width="32.42578125" style="2" customWidth="1"/>
    <col min="13323" max="13323" width="9.140625" style="2"/>
    <col min="13324" max="13324" width="1.85546875" style="2" customWidth="1"/>
    <col min="13325" max="13325" width="2.140625" style="2" customWidth="1"/>
    <col min="13326" max="13326" width="44" style="2" bestFit="1" customWidth="1"/>
    <col min="13327" max="13327" width="17.140625" style="2" customWidth="1"/>
    <col min="13328" max="13328" width="20.7109375" style="2" customWidth="1"/>
    <col min="13329" max="13329" width="28.42578125" style="2" customWidth="1"/>
    <col min="13330" max="13330" width="50.7109375" style="2" customWidth="1"/>
    <col min="13331" max="13331" width="26.85546875" style="2" bestFit="1" customWidth="1"/>
    <col min="13332" max="13568" width="9.140625" style="2"/>
    <col min="13569" max="13569" width="12.85546875" style="2" customWidth="1"/>
    <col min="13570" max="13577" width="9.140625" style="2"/>
    <col min="13578" max="13578" width="32.42578125" style="2" customWidth="1"/>
    <col min="13579" max="13579" width="9.140625" style="2"/>
    <col min="13580" max="13580" width="1.85546875" style="2" customWidth="1"/>
    <col min="13581" max="13581" width="2.140625" style="2" customWidth="1"/>
    <col min="13582" max="13582" width="44" style="2" bestFit="1" customWidth="1"/>
    <col min="13583" max="13583" width="17.140625" style="2" customWidth="1"/>
    <col min="13584" max="13584" width="20.7109375" style="2" customWidth="1"/>
    <col min="13585" max="13585" width="28.42578125" style="2" customWidth="1"/>
    <col min="13586" max="13586" width="50.7109375" style="2" customWidth="1"/>
    <col min="13587" max="13587" width="26.85546875" style="2" bestFit="1" customWidth="1"/>
    <col min="13588" max="13824" width="9.140625" style="2"/>
    <col min="13825" max="13825" width="12.85546875" style="2" customWidth="1"/>
    <col min="13826" max="13833" width="9.140625" style="2"/>
    <col min="13834" max="13834" width="32.42578125" style="2" customWidth="1"/>
    <col min="13835" max="13835" width="9.140625" style="2"/>
    <col min="13836" max="13836" width="1.85546875" style="2" customWidth="1"/>
    <col min="13837" max="13837" width="2.140625" style="2" customWidth="1"/>
    <col min="13838" max="13838" width="44" style="2" bestFit="1" customWidth="1"/>
    <col min="13839" max="13839" width="17.140625" style="2" customWidth="1"/>
    <col min="13840" max="13840" width="20.7109375" style="2" customWidth="1"/>
    <col min="13841" max="13841" width="28.42578125" style="2" customWidth="1"/>
    <col min="13842" max="13842" width="50.7109375" style="2" customWidth="1"/>
    <col min="13843" max="13843" width="26.85546875" style="2" bestFit="1" customWidth="1"/>
    <col min="13844" max="14080" width="9.140625" style="2"/>
    <col min="14081" max="14081" width="12.85546875" style="2" customWidth="1"/>
    <col min="14082" max="14089" width="9.140625" style="2"/>
    <col min="14090" max="14090" width="32.42578125" style="2" customWidth="1"/>
    <col min="14091" max="14091" width="9.140625" style="2"/>
    <col min="14092" max="14092" width="1.85546875" style="2" customWidth="1"/>
    <col min="14093" max="14093" width="2.140625" style="2" customWidth="1"/>
    <col min="14094" max="14094" width="44" style="2" bestFit="1" customWidth="1"/>
    <col min="14095" max="14095" width="17.140625" style="2" customWidth="1"/>
    <col min="14096" max="14096" width="20.7109375" style="2" customWidth="1"/>
    <col min="14097" max="14097" width="28.42578125" style="2" customWidth="1"/>
    <col min="14098" max="14098" width="50.7109375" style="2" customWidth="1"/>
    <col min="14099" max="14099" width="26.85546875" style="2" bestFit="1" customWidth="1"/>
    <col min="14100" max="14336" width="9.140625" style="2"/>
    <col min="14337" max="14337" width="12.85546875" style="2" customWidth="1"/>
    <col min="14338" max="14345" width="9.140625" style="2"/>
    <col min="14346" max="14346" width="32.42578125" style="2" customWidth="1"/>
    <col min="14347" max="14347" width="9.140625" style="2"/>
    <col min="14348" max="14348" width="1.85546875" style="2" customWidth="1"/>
    <col min="14349" max="14349" width="2.140625" style="2" customWidth="1"/>
    <col min="14350" max="14350" width="44" style="2" bestFit="1" customWidth="1"/>
    <col min="14351" max="14351" width="17.140625" style="2" customWidth="1"/>
    <col min="14352" max="14352" width="20.7109375" style="2" customWidth="1"/>
    <col min="14353" max="14353" width="28.42578125" style="2" customWidth="1"/>
    <col min="14354" max="14354" width="50.7109375" style="2" customWidth="1"/>
    <col min="14355" max="14355" width="26.85546875" style="2" bestFit="1" customWidth="1"/>
    <col min="14356" max="14592" width="9.140625" style="2"/>
    <col min="14593" max="14593" width="12.85546875" style="2" customWidth="1"/>
    <col min="14594" max="14601" width="9.140625" style="2"/>
    <col min="14602" max="14602" width="32.42578125" style="2" customWidth="1"/>
    <col min="14603" max="14603" width="9.140625" style="2"/>
    <col min="14604" max="14604" width="1.85546875" style="2" customWidth="1"/>
    <col min="14605" max="14605" width="2.140625" style="2" customWidth="1"/>
    <col min="14606" max="14606" width="44" style="2" bestFit="1" customWidth="1"/>
    <col min="14607" max="14607" width="17.140625" style="2" customWidth="1"/>
    <col min="14608" max="14608" width="20.7109375" style="2" customWidth="1"/>
    <col min="14609" max="14609" width="28.42578125" style="2" customWidth="1"/>
    <col min="14610" max="14610" width="50.7109375" style="2" customWidth="1"/>
    <col min="14611" max="14611" width="26.85546875" style="2" bestFit="1" customWidth="1"/>
    <col min="14612" max="14848" width="9.140625" style="2"/>
    <col min="14849" max="14849" width="12.85546875" style="2" customWidth="1"/>
    <col min="14850" max="14857" width="9.140625" style="2"/>
    <col min="14858" max="14858" width="32.42578125" style="2" customWidth="1"/>
    <col min="14859" max="14859" width="9.140625" style="2"/>
    <col min="14860" max="14860" width="1.85546875" style="2" customWidth="1"/>
    <col min="14861" max="14861" width="2.140625" style="2" customWidth="1"/>
    <col min="14862" max="14862" width="44" style="2" bestFit="1" customWidth="1"/>
    <col min="14863" max="14863" width="17.140625" style="2" customWidth="1"/>
    <col min="14864" max="14864" width="20.7109375" style="2" customWidth="1"/>
    <col min="14865" max="14865" width="28.42578125" style="2" customWidth="1"/>
    <col min="14866" max="14866" width="50.7109375" style="2" customWidth="1"/>
    <col min="14867" max="14867" width="26.85546875" style="2" bestFit="1" customWidth="1"/>
    <col min="14868" max="15104" width="9.140625" style="2"/>
    <col min="15105" max="15105" width="12.85546875" style="2" customWidth="1"/>
    <col min="15106" max="15113" width="9.140625" style="2"/>
    <col min="15114" max="15114" width="32.42578125" style="2" customWidth="1"/>
    <col min="15115" max="15115" width="9.140625" style="2"/>
    <col min="15116" max="15116" width="1.85546875" style="2" customWidth="1"/>
    <col min="15117" max="15117" width="2.140625" style="2" customWidth="1"/>
    <col min="15118" max="15118" width="44" style="2" bestFit="1" customWidth="1"/>
    <col min="15119" max="15119" width="17.140625" style="2" customWidth="1"/>
    <col min="15120" max="15120" width="20.7109375" style="2" customWidth="1"/>
    <col min="15121" max="15121" width="28.42578125" style="2" customWidth="1"/>
    <col min="15122" max="15122" width="50.7109375" style="2" customWidth="1"/>
    <col min="15123" max="15123" width="26.85546875" style="2" bestFit="1" customWidth="1"/>
    <col min="15124" max="15360" width="9.140625" style="2"/>
    <col min="15361" max="15361" width="12.85546875" style="2" customWidth="1"/>
    <col min="15362" max="15369" width="9.140625" style="2"/>
    <col min="15370" max="15370" width="32.42578125" style="2" customWidth="1"/>
    <col min="15371" max="15371" width="9.140625" style="2"/>
    <col min="15372" max="15372" width="1.85546875" style="2" customWidth="1"/>
    <col min="15373" max="15373" width="2.140625" style="2" customWidth="1"/>
    <col min="15374" max="15374" width="44" style="2" bestFit="1" customWidth="1"/>
    <col min="15375" max="15375" width="17.140625" style="2" customWidth="1"/>
    <col min="15376" max="15376" width="20.7109375" style="2" customWidth="1"/>
    <col min="15377" max="15377" width="28.42578125" style="2" customWidth="1"/>
    <col min="15378" max="15378" width="50.7109375" style="2" customWidth="1"/>
    <col min="15379" max="15379" width="26.85546875" style="2" bestFit="1" customWidth="1"/>
    <col min="15380" max="15616" width="9.140625" style="2"/>
    <col min="15617" max="15617" width="12.85546875" style="2" customWidth="1"/>
    <col min="15618" max="15625" width="9.140625" style="2"/>
    <col min="15626" max="15626" width="32.42578125" style="2" customWidth="1"/>
    <col min="15627" max="15627" width="9.140625" style="2"/>
    <col min="15628" max="15628" width="1.85546875" style="2" customWidth="1"/>
    <col min="15629" max="15629" width="2.140625" style="2" customWidth="1"/>
    <col min="15630" max="15630" width="44" style="2" bestFit="1" customWidth="1"/>
    <col min="15631" max="15631" width="17.140625" style="2" customWidth="1"/>
    <col min="15632" max="15632" width="20.7109375" style="2" customWidth="1"/>
    <col min="15633" max="15633" width="28.42578125" style="2" customWidth="1"/>
    <col min="15634" max="15634" width="50.7109375" style="2" customWidth="1"/>
    <col min="15635" max="15635" width="26.85546875" style="2" bestFit="1" customWidth="1"/>
    <col min="15636" max="15872" width="9.140625" style="2"/>
    <col min="15873" max="15873" width="12.85546875" style="2" customWidth="1"/>
    <col min="15874" max="15881" width="9.140625" style="2"/>
    <col min="15882" max="15882" width="32.42578125" style="2" customWidth="1"/>
    <col min="15883" max="15883" width="9.140625" style="2"/>
    <col min="15884" max="15884" width="1.85546875" style="2" customWidth="1"/>
    <col min="15885" max="15885" width="2.140625" style="2" customWidth="1"/>
    <col min="15886" max="15886" width="44" style="2" bestFit="1" customWidth="1"/>
    <col min="15887" max="15887" width="17.140625" style="2" customWidth="1"/>
    <col min="15888" max="15888" width="20.7109375" style="2" customWidth="1"/>
    <col min="15889" max="15889" width="28.42578125" style="2" customWidth="1"/>
    <col min="15890" max="15890" width="50.7109375" style="2" customWidth="1"/>
    <col min="15891" max="15891" width="26.85546875" style="2" bestFit="1" customWidth="1"/>
    <col min="15892" max="16128" width="9.140625" style="2"/>
    <col min="16129" max="16129" width="12.85546875" style="2" customWidth="1"/>
    <col min="16130" max="16137" width="9.140625" style="2"/>
    <col min="16138" max="16138" width="32.42578125" style="2" customWidth="1"/>
    <col min="16139" max="16139" width="9.140625" style="2"/>
    <col min="16140" max="16140" width="1.85546875" style="2" customWidth="1"/>
    <col min="16141" max="16141" width="2.140625" style="2" customWidth="1"/>
    <col min="16142" max="16142" width="44" style="2" bestFit="1" customWidth="1"/>
    <col min="16143" max="16143" width="17.140625" style="2" customWidth="1"/>
    <col min="16144" max="16144" width="20.7109375" style="2" customWidth="1"/>
    <col min="16145" max="16145" width="28.42578125" style="2" customWidth="1"/>
    <col min="16146" max="16146" width="50.7109375" style="2" customWidth="1"/>
    <col min="16147" max="16147" width="26.85546875" style="2" bestFit="1" customWidth="1"/>
    <col min="16148" max="16384" width="9.140625" style="2"/>
  </cols>
  <sheetData>
    <row r="1" spans="1:19" ht="39" customHeight="1"/>
    <row r="2" spans="1:19" s="4" customFormat="1" ht="51.75" customHeight="1">
      <c r="A2" s="151" t="s">
        <v>90</v>
      </c>
      <c r="B2" s="151"/>
      <c r="C2" s="151"/>
      <c r="D2" s="151"/>
      <c r="E2" s="151"/>
      <c r="F2" s="151"/>
      <c r="G2" s="151"/>
      <c r="H2" s="151"/>
      <c r="I2" s="151"/>
      <c r="J2" s="151"/>
      <c r="K2" s="151"/>
      <c r="L2" s="151"/>
      <c r="M2" s="151"/>
      <c r="N2" s="151"/>
      <c r="O2" s="151"/>
      <c r="P2" s="151"/>
      <c r="Q2" s="151"/>
      <c r="R2" s="151"/>
      <c r="S2" s="151"/>
    </row>
    <row r="3" spans="1:19" ht="18.75">
      <c r="A3" s="152" t="s">
        <v>0</v>
      </c>
      <c r="B3" s="152"/>
      <c r="C3" s="152"/>
      <c r="D3" s="152"/>
      <c r="E3" s="152"/>
      <c r="F3" s="152"/>
      <c r="G3" s="152"/>
      <c r="H3" s="152"/>
      <c r="I3" s="152"/>
      <c r="J3" s="152"/>
      <c r="K3" s="152"/>
      <c r="L3" s="152"/>
      <c r="M3" s="152"/>
      <c r="N3" s="152"/>
      <c r="O3" s="152"/>
      <c r="P3" s="152"/>
      <c r="Q3" s="152"/>
      <c r="R3" s="152"/>
      <c r="S3" s="152"/>
    </row>
    <row r="4" spans="1:19" ht="15.75">
      <c r="A4" s="153" t="s">
        <v>1</v>
      </c>
      <c r="B4" s="153"/>
      <c r="C4" s="153"/>
      <c r="D4" s="153"/>
      <c r="E4" s="153"/>
      <c r="F4" s="153"/>
      <c r="G4" s="153"/>
      <c r="H4" s="153"/>
      <c r="I4" s="153"/>
      <c r="J4" s="153"/>
      <c r="K4" s="153"/>
      <c r="L4" s="153"/>
      <c r="M4" s="153"/>
      <c r="N4" s="153"/>
      <c r="O4" s="153"/>
      <c r="P4" s="153"/>
      <c r="Q4" s="153"/>
      <c r="R4" s="153"/>
      <c r="S4" s="153"/>
    </row>
    <row r="8" spans="1:19" ht="27.75" customHeight="1">
      <c r="A8" s="5" t="s">
        <v>2</v>
      </c>
      <c r="B8" s="6" t="s">
        <v>3</v>
      </c>
      <c r="C8" s="6"/>
      <c r="D8" s="6"/>
      <c r="E8" s="6"/>
      <c r="F8" s="6"/>
      <c r="G8" s="6"/>
      <c r="H8" s="6"/>
      <c r="I8" s="6"/>
      <c r="J8" s="6"/>
      <c r="K8" s="7" t="s">
        <v>4</v>
      </c>
      <c r="L8" s="6"/>
      <c r="M8" s="6"/>
      <c r="N8" s="8"/>
      <c r="O8" s="9" t="s">
        <v>5</v>
      </c>
      <c r="P8" s="10" t="s">
        <v>6</v>
      </c>
      <c r="Q8" s="5" t="s">
        <v>7</v>
      </c>
      <c r="R8" s="11" t="s">
        <v>8</v>
      </c>
      <c r="S8" s="12" t="s">
        <v>9</v>
      </c>
    </row>
    <row r="9" spans="1:19">
      <c r="A9" s="13"/>
      <c r="B9" s="14"/>
      <c r="C9" s="14"/>
      <c r="D9" s="14"/>
      <c r="E9" s="14"/>
      <c r="F9" s="14"/>
      <c r="G9" s="14"/>
      <c r="H9" s="14"/>
      <c r="I9" s="14"/>
      <c r="J9" s="14"/>
      <c r="K9" s="14"/>
      <c r="L9" s="14"/>
      <c r="M9" s="14"/>
      <c r="N9" s="14"/>
      <c r="O9" s="15"/>
      <c r="P9" s="14"/>
      <c r="Q9" s="16"/>
    </row>
    <row r="10" spans="1:19">
      <c r="A10" s="13"/>
      <c r="B10" s="17" t="s">
        <v>10</v>
      </c>
      <c r="C10" s="18"/>
      <c r="D10" s="18"/>
      <c r="E10" s="18"/>
      <c r="F10" s="18"/>
      <c r="G10" s="18"/>
      <c r="H10" s="18"/>
      <c r="I10" s="18"/>
      <c r="J10" s="18"/>
      <c r="K10" s="18"/>
      <c r="L10" s="18"/>
      <c r="M10" s="18"/>
      <c r="N10" s="18"/>
      <c r="O10" s="19"/>
      <c r="P10" s="18"/>
      <c r="Q10" s="20"/>
    </row>
    <row r="11" spans="1:19">
      <c r="A11" s="21" t="s">
        <v>11</v>
      </c>
      <c r="B11" s="22" t="s">
        <v>12</v>
      </c>
      <c r="C11" s="23"/>
      <c r="D11" s="23"/>
      <c r="E11" s="23"/>
      <c r="F11" s="23"/>
      <c r="G11" s="23"/>
      <c r="H11" s="23"/>
      <c r="I11" s="23"/>
      <c r="J11" s="24"/>
      <c r="K11" s="23"/>
      <c r="L11" s="23"/>
      <c r="M11" s="23"/>
      <c r="N11" s="24"/>
      <c r="O11" s="25" t="s">
        <v>13</v>
      </c>
      <c r="P11" s="26">
        <v>15</v>
      </c>
      <c r="Q11" s="27">
        <f>P11</f>
        <v>15</v>
      </c>
      <c r="R11" s="28"/>
      <c r="S11" s="28"/>
    </row>
    <row r="12" spans="1:19" ht="18" hidden="1">
      <c r="A12" s="29" t="s">
        <v>14</v>
      </c>
      <c r="B12" s="30" t="s">
        <v>15</v>
      </c>
      <c r="C12" s="31"/>
      <c r="D12" s="31"/>
      <c r="E12" s="31"/>
      <c r="F12" s="31"/>
      <c r="G12" s="31"/>
      <c r="H12" s="31"/>
      <c r="I12" s="31"/>
      <c r="J12" s="32"/>
      <c r="K12" s="33"/>
      <c r="L12" s="31"/>
      <c r="M12" s="31"/>
      <c r="N12" s="32"/>
      <c r="O12" s="34" t="s">
        <v>16</v>
      </c>
      <c r="P12" s="26">
        <f>[4]PEF!H20</f>
        <v>0</v>
      </c>
      <c r="Q12" s="27">
        <f>P12</f>
        <v>0</v>
      </c>
      <c r="R12" s="28"/>
      <c r="S12" s="28"/>
    </row>
    <row r="13" spans="1:19" ht="18">
      <c r="A13" s="21" t="s">
        <v>17</v>
      </c>
      <c r="B13" s="30" t="s">
        <v>18</v>
      </c>
      <c r="C13" s="31"/>
      <c r="D13" s="31"/>
      <c r="E13" s="31"/>
      <c r="F13" s="31"/>
      <c r="G13" s="31"/>
      <c r="H13" s="31"/>
      <c r="I13" s="31"/>
      <c r="J13" s="32"/>
      <c r="K13" s="33"/>
      <c r="L13" s="31"/>
      <c r="M13" s="31"/>
      <c r="N13" s="32"/>
      <c r="O13" s="34" t="s">
        <v>19</v>
      </c>
      <c r="P13" s="35">
        <v>114451</v>
      </c>
      <c r="Q13" s="27">
        <f>P13</f>
        <v>114451</v>
      </c>
      <c r="R13" s="28"/>
      <c r="S13" s="28"/>
    </row>
    <row r="14" spans="1:19" ht="18" hidden="1">
      <c r="A14" s="29" t="s">
        <v>20</v>
      </c>
      <c r="B14" s="30" t="s">
        <v>21</v>
      </c>
      <c r="C14" s="31"/>
      <c r="D14" s="31"/>
      <c r="E14" s="31"/>
      <c r="F14" s="31"/>
      <c r="G14" s="31"/>
      <c r="H14" s="31"/>
      <c r="I14" s="31"/>
      <c r="J14" s="32"/>
      <c r="K14" s="33"/>
      <c r="L14" s="31"/>
      <c r="M14" s="31"/>
      <c r="N14" s="32"/>
      <c r="O14" s="34" t="s">
        <v>16</v>
      </c>
      <c r="P14" s="35">
        <v>0</v>
      </c>
      <c r="Q14" s="27">
        <f>P14</f>
        <v>0</v>
      </c>
      <c r="R14" s="28"/>
      <c r="S14" s="28"/>
    </row>
    <row r="15" spans="1:19" ht="18">
      <c r="A15" s="29" t="s">
        <v>22</v>
      </c>
      <c r="B15" s="36" t="s">
        <v>23</v>
      </c>
      <c r="C15" s="37"/>
      <c r="D15" s="37"/>
      <c r="E15" s="37"/>
      <c r="F15" s="37"/>
      <c r="G15" s="37"/>
      <c r="H15" s="37"/>
      <c r="I15" s="37"/>
      <c r="J15" s="38"/>
      <c r="K15" s="39"/>
      <c r="L15" s="37"/>
      <c r="M15" s="37"/>
      <c r="N15" s="38"/>
      <c r="O15" s="40" t="s">
        <v>19</v>
      </c>
      <c r="P15" s="26">
        <v>102062.285</v>
      </c>
      <c r="Q15" s="27">
        <f>P15</f>
        <v>102062.285</v>
      </c>
      <c r="R15" s="28"/>
      <c r="S15" s="28"/>
    </row>
    <row r="16" spans="1:19">
      <c r="A16" s="2"/>
      <c r="O16" s="2"/>
      <c r="R16" s="41"/>
      <c r="S16" s="41"/>
    </row>
    <row r="17" spans="1:22">
      <c r="A17" s="13"/>
      <c r="B17" s="14"/>
      <c r="C17" s="14"/>
      <c r="D17" s="14"/>
      <c r="E17" s="14"/>
      <c r="F17" s="14"/>
      <c r="G17" s="14"/>
      <c r="H17" s="14"/>
      <c r="I17" s="14"/>
      <c r="J17" s="14"/>
      <c r="K17" s="14"/>
      <c r="L17" s="14"/>
      <c r="M17" s="14"/>
      <c r="N17" s="14"/>
      <c r="O17" s="15"/>
      <c r="P17" s="14"/>
      <c r="Q17" s="42"/>
      <c r="R17" s="28"/>
      <c r="S17" s="28"/>
    </row>
    <row r="18" spans="1:22">
      <c r="A18" s="13"/>
      <c r="B18" s="17" t="s">
        <v>24</v>
      </c>
      <c r="C18" s="18"/>
      <c r="D18" s="18"/>
      <c r="E18" s="18"/>
      <c r="F18" s="18"/>
      <c r="G18" s="18"/>
      <c r="H18" s="18"/>
      <c r="I18" s="18"/>
      <c r="J18" s="18"/>
      <c r="K18" s="18"/>
      <c r="L18" s="18"/>
      <c r="M18" s="18"/>
      <c r="N18" s="18"/>
      <c r="O18" s="19"/>
      <c r="P18" s="18"/>
      <c r="Q18" s="43"/>
      <c r="R18" s="44"/>
      <c r="S18" s="44"/>
    </row>
    <row r="19" spans="1:22" ht="18.75" hidden="1" customHeight="1">
      <c r="A19" s="21" t="s">
        <v>25</v>
      </c>
      <c r="B19" s="45" t="s">
        <v>26</v>
      </c>
      <c r="C19" s="46"/>
      <c r="D19" s="46"/>
      <c r="E19" s="46"/>
      <c r="F19" s="46"/>
      <c r="G19" s="46"/>
      <c r="H19" s="46"/>
      <c r="I19" s="46"/>
      <c r="J19" s="47"/>
      <c r="K19" s="45" t="s">
        <v>27</v>
      </c>
      <c r="L19" s="46"/>
      <c r="M19" s="46"/>
      <c r="N19" s="47"/>
      <c r="O19" s="48" t="s">
        <v>28</v>
      </c>
      <c r="P19" s="49"/>
      <c r="Q19" s="167"/>
      <c r="R19" s="51"/>
      <c r="S19" s="51"/>
    </row>
    <row r="20" spans="1:22" ht="18.75" customHeight="1">
      <c r="A20" s="21" t="s">
        <v>29</v>
      </c>
      <c r="B20" s="45" t="s">
        <v>26</v>
      </c>
      <c r="C20" s="46"/>
      <c r="D20" s="46"/>
      <c r="E20" s="46"/>
      <c r="F20" s="46"/>
      <c r="G20" s="46"/>
      <c r="H20" s="46"/>
      <c r="I20" s="46"/>
      <c r="J20" s="47"/>
      <c r="K20" s="45" t="s">
        <v>27</v>
      </c>
      <c r="L20" s="46"/>
      <c r="M20" s="46"/>
      <c r="N20" s="47"/>
      <c r="O20" s="48" t="s">
        <v>28</v>
      </c>
      <c r="P20" s="49">
        <v>0.58465999999999996</v>
      </c>
      <c r="Q20" s="50"/>
      <c r="R20" s="52"/>
      <c r="S20" s="52"/>
    </row>
    <row r="21" spans="1:22">
      <c r="A21" s="13"/>
      <c r="B21" s="14"/>
      <c r="C21" s="14"/>
      <c r="D21" s="14"/>
      <c r="E21" s="14"/>
      <c r="F21" s="14"/>
      <c r="G21" s="14"/>
      <c r="H21" s="14"/>
      <c r="I21" s="14"/>
      <c r="J21" s="14"/>
      <c r="K21" s="14"/>
      <c r="L21" s="14"/>
      <c r="M21" s="14"/>
      <c r="N21" s="14"/>
      <c r="O21" s="15"/>
      <c r="P21" s="14"/>
      <c r="Q21" s="42"/>
      <c r="R21" s="28"/>
      <c r="S21" s="28"/>
    </row>
    <row r="22" spans="1:22">
      <c r="A22" s="13"/>
      <c r="B22" s="17" t="s">
        <v>30</v>
      </c>
      <c r="C22" s="18"/>
      <c r="D22" s="18"/>
      <c r="E22" s="18"/>
      <c r="F22" s="18"/>
      <c r="G22" s="18"/>
      <c r="H22" s="18"/>
      <c r="I22" s="18"/>
      <c r="J22" s="18"/>
      <c r="K22" s="18"/>
      <c r="L22" s="18"/>
      <c r="M22" s="18"/>
      <c r="N22" s="18"/>
      <c r="O22" s="19"/>
      <c r="P22" s="18"/>
      <c r="Q22" s="43"/>
      <c r="R22" s="44"/>
      <c r="S22" s="44"/>
    </row>
    <row r="23" spans="1:22" ht="18">
      <c r="A23" s="53" t="s">
        <v>31</v>
      </c>
      <c r="B23" s="22" t="s">
        <v>32</v>
      </c>
      <c r="C23" s="23"/>
      <c r="D23" s="23"/>
      <c r="E23" s="23"/>
      <c r="F23" s="23"/>
      <c r="G23" s="23"/>
      <c r="H23" s="23"/>
      <c r="I23" s="23"/>
      <c r="J23" s="23"/>
      <c r="K23" s="54" t="s">
        <v>33</v>
      </c>
      <c r="L23" s="23"/>
      <c r="M23" s="23"/>
      <c r="N23" s="24"/>
      <c r="O23" s="55" t="s">
        <v>34</v>
      </c>
      <c r="P23" s="56">
        <v>66914.921659999993</v>
      </c>
      <c r="Q23" s="166">
        <f>Q13*Q20</f>
        <v>0</v>
      </c>
      <c r="R23" s="51"/>
      <c r="S23" s="51"/>
    </row>
    <row r="24" spans="1:22" ht="18">
      <c r="A24" s="53" t="s">
        <v>35</v>
      </c>
      <c r="B24" s="30" t="s">
        <v>36</v>
      </c>
      <c r="C24" s="31"/>
      <c r="D24" s="31"/>
      <c r="E24" s="31"/>
      <c r="F24" s="31"/>
      <c r="G24" s="31"/>
      <c r="H24" s="31"/>
      <c r="I24" s="31"/>
      <c r="J24" s="31"/>
      <c r="K24" s="54" t="s">
        <v>37</v>
      </c>
      <c r="L24" s="31"/>
      <c r="M24" s="31"/>
      <c r="N24" s="32"/>
      <c r="O24" s="57" t="s">
        <v>34</v>
      </c>
      <c r="P24" s="58">
        <v>59671.735548099998</v>
      </c>
      <c r="Q24" s="166">
        <f>Q15*Q20</f>
        <v>0</v>
      </c>
      <c r="R24" s="51"/>
      <c r="S24" s="51"/>
    </row>
    <row r="25" spans="1:22" s="14" customFormat="1" ht="18">
      <c r="A25" s="53" t="s">
        <v>38</v>
      </c>
      <c r="B25" s="30" t="s">
        <v>39</v>
      </c>
      <c r="C25" s="31"/>
      <c r="D25" s="31"/>
      <c r="E25" s="31"/>
      <c r="F25" s="31"/>
      <c r="G25" s="31"/>
      <c r="H25" s="31"/>
      <c r="I25" s="31"/>
      <c r="J25" s="31"/>
      <c r="K25" s="54" t="s">
        <v>33</v>
      </c>
      <c r="L25" s="31"/>
      <c r="M25" s="31"/>
      <c r="N25" s="32"/>
      <c r="O25" s="57" t="s">
        <v>34</v>
      </c>
      <c r="P25" s="58">
        <v>8229.7968999999994</v>
      </c>
      <c r="Q25" s="149">
        <v>8229.7999999999993</v>
      </c>
      <c r="R25" s="51"/>
      <c r="S25" s="51"/>
      <c r="T25" s="31"/>
      <c r="U25" s="31"/>
      <c r="V25" s="31"/>
    </row>
    <row r="26" spans="1:22" ht="18">
      <c r="A26" s="53" t="s">
        <v>40</v>
      </c>
      <c r="B26" s="30" t="s">
        <v>41</v>
      </c>
      <c r="C26" s="31"/>
      <c r="D26" s="31"/>
      <c r="E26" s="31"/>
      <c r="F26" s="31"/>
      <c r="G26" s="31"/>
      <c r="H26" s="31"/>
      <c r="I26" s="31"/>
      <c r="J26" s="31"/>
      <c r="K26" s="54" t="s">
        <v>37</v>
      </c>
      <c r="L26" s="31"/>
      <c r="M26" s="31"/>
      <c r="N26" s="32"/>
      <c r="O26" s="57" t="s">
        <v>34</v>
      </c>
      <c r="P26" s="58">
        <v>8229.7968999999994</v>
      </c>
      <c r="Q26" s="149">
        <v>8200</v>
      </c>
      <c r="R26" s="51"/>
      <c r="S26" s="51"/>
      <c r="T26" s="28"/>
      <c r="U26" s="28"/>
      <c r="V26" s="28"/>
    </row>
    <row r="27" spans="1:22">
      <c r="A27" s="53" t="s">
        <v>42</v>
      </c>
      <c r="B27" s="30" t="str">
        <f>"Quota costi per la per la sicurezza per la gestione e manutenzione (non soggetti a ribasso d'Asta) (dal 1° al "&amp;P11&amp;"° anno)"</f>
        <v>Quota costi per la per la sicurezza per la gestione e manutenzione (non soggetti a ribasso d'Asta) (dal 1° al 15° anno)</v>
      </c>
      <c r="C27" s="31"/>
      <c r="D27" s="31"/>
      <c r="E27" s="31"/>
      <c r="F27" s="31"/>
      <c r="G27" s="31"/>
      <c r="H27" s="31"/>
      <c r="I27" s="31"/>
      <c r="J27" s="31"/>
      <c r="K27" s="59"/>
      <c r="L27" s="60"/>
      <c r="M27" s="60"/>
      <c r="N27" s="61"/>
      <c r="O27" s="57" t="s">
        <v>34</v>
      </c>
      <c r="P27" s="58">
        <v>246.89390699999998</v>
      </c>
      <c r="Q27" s="62">
        <f>P27</f>
        <v>246.89390699999998</v>
      </c>
      <c r="R27" s="44"/>
      <c r="S27" s="44"/>
      <c r="T27" s="28"/>
      <c r="U27" s="28"/>
      <c r="V27" s="28"/>
    </row>
    <row r="28" spans="1:22" ht="17.25" customHeight="1">
      <c r="A28" s="53" t="s">
        <v>43</v>
      </c>
      <c r="B28" s="30" t="str">
        <f>"Quota corrispettivo annuo per interventi iniziali  (in n."&amp;(P11-1)&amp;" rate costanti dal 2° al "&amp;P11&amp;"° anno)"</f>
        <v>Quota corrispettivo annuo per interventi iniziali  (in n.14 rate costanti dal 2° al 15° anno)</v>
      </c>
      <c r="C28" s="31"/>
      <c r="D28" s="31"/>
      <c r="E28" s="31"/>
      <c r="F28" s="31"/>
      <c r="G28" s="31"/>
      <c r="H28" s="31"/>
      <c r="I28" s="31"/>
      <c r="J28" s="31"/>
      <c r="K28" s="154" t="s">
        <v>44</v>
      </c>
      <c r="L28" s="155"/>
      <c r="M28" s="155"/>
      <c r="N28" s="156"/>
      <c r="O28" s="57" t="s">
        <v>34</v>
      </c>
      <c r="P28" s="58">
        <v>17412.678188076705</v>
      </c>
      <c r="Q28" s="166" t="str">
        <f>IF(Q20&lt;&gt;"",'off_2-2'!C17, "")</f>
        <v/>
      </c>
      <c r="R28" s="63"/>
      <c r="S28" s="63"/>
      <c r="T28" s="28"/>
      <c r="U28" s="28"/>
      <c r="V28" s="28"/>
    </row>
    <row r="29" spans="1:22" ht="15" customHeight="1">
      <c r="A29" s="53" t="s">
        <v>45</v>
      </c>
      <c r="B29" s="36" t="str">
        <f>"Costi per la sicurezza per gli interventi iniziali (in n."&amp;(P11-1)&amp;" rate costanti dal 2° al "&amp;P11&amp;"° anno)"</f>
        <v>Costi per la sicurezza per gli interventi iniziali (in n.14 rate costanti dal 2° al 15° anno)</v>
      </c>
      <c r="C29" s="37"/>
      <c r="D29" s="37"/>
      <c r="E29" s="37"/>
      <c r="F29" s="37"/>
      <c r="G29" s="37"/>
      <c r="H29" s="37"/>
      <c r="I29" s="37"/>
      <c r="J29" s="38"/>
      <c r="K29" s="157"/>
      <c r="L29" s="158"/>
      <c r="M29" s="158"/>
      <c r="N29" s="159"/>
      <c r="O29" s="64" t="s">
        <v>34</v>
      </c>
      <c r="P29" s="58">
        <v>542.44021224190715</v>
      </c>
      <c r="Q29" s="62">
        <f>P29</f>
        <v>542.44021224190715</v>
      </c>
      <c r="R29" s="28"/>
      <c r="S29" s="65"/>
      <c r="T29" s="28"/>
      <c r="U29" s="28"/>
      <c r="V29" s="28"/>
    </row>
    <row r="30" spans="1:22">
      <c r="A30" s="13"/>
      <c r="B30" s="60"/>
      <c r="C30" s="31"/>
      <c r="D30" s="31"/>
      <c r="E30" s="31"/>
      <c r="F30" s="31"/>
      <c r="G30" s="31"/>
      <c r="H30" s="31"/>
      <c r="I30" s="31"/>
      <c r="J30" s="31"/>
      <c r="K30" s="31"/>
      <c r="L30" s="31"/>
      <c r="M30" s="31"/>
      <c r="N30" s="66" t="s">
        <v>46</v>
      </c>
      <c r="O30" s="67"/>
      <c r="P30" s="68">
        <f>P23+P25+P27</f>
        <v>75391.612466999999</v>
      </c>
      <c r="Q30" s="68">
        <f>IF(Q20&lt;&gt;"",Q23+Q25+Q27,0)</f>
        <v>0</v>
      </c>
      <c r="R30" s="69"/>
      <c r="S30" s="65"/>
      <c r="T30" s="28"/>
      <c r="U30" s="28"/>
      <c r="V30" s="28"/>
    </row>
    <row r="31" spans="1:22">
      <c r="A31" s="13"/>
      <c r="B31" s="60"/>
      <c r="C31" s="31"/>
      <c r="D31" s="31"/>
      <c r="E31" s="31"/>
      <c r="F31" s="31"/>
      <c r="G31" s="31"/>
      <c r="H31" s="31"/>
      <c r="I31" s="31"/>
      <c r="J31" s="31"/>
      <c r="K31" s="31"/>
      <c r="L31" s="31"/>
      <c r="M31" s="31"/>
      <c r="N31" s="66" t="str">
        <f>"TOTALE annuo (dal 2° al "&amp;P11&amp;"° anno)"</f>
        <v>TOTALE annuo (dal 2° al 15° anno)</v>
      </c>
      <c r="O31" s="67"/>
      <c r="P31" s="68">
        <f>P24+P26+P27+P28+P29</f>
        <v>86103.544755418625</v>
      </c>
      <c r="Q31" s="68">
        <f>IF(Q20&lt;&gt;"",Q24+Q26+Q27+Q28+Q29,0)</f>
        <v>0</v>
      </c>
      <c r="R31" s="69"/>
      <c r="S31" s="65"/>
      <c r="T31" s="28"/>
      <c r="U31" s="28"/>
      <c r="V31" s="28"/>
    </row>
    <row r="32" spans="1:22">
      <c r="A32" s="13"/>
      <c r="B32" s="31"/>
      <c r="C32" s="31"/>
      <c r="D32" s="31"/>
      <c r="E32" s="31"/>
      <c r="F32" s="31"/>
      <c r="G32" s="31"/>
      <c r="H32" s="31"/>
      <c r="I32" s="31"/>
      <c r="J32" s="31"/>
      <c r="K32" s="31"/>
      <c r="L32" s="31"/>
      <c r="M32" s="31"/>
      <c r="N32" s="31"/>
      <c r="O32" s="57"/>
      <c r="P32" s="41"/>
      <c r="Q32" s="70"/>
      <c r="R32" s="44"/>
      <c r="S32" s="44"/>
    </row>
    <row r="33" spans="1:19">
      <c r="A33" s="13"/>
      <c r="B33" s="17" t="s">
        <v>47</v>
      </c>
      <c r="C33" s="71"/>
      <c r="D33" s="71"/>
      <c r="E33" s="71"/>
      <c r="F33" s="71"/>
      <c r="G33" s="71"/>
      <c r="H33" s="71"/>
      <c r="I33" s="71"/>
      <c r="J33" s="71"/>
      <c r="K33" s="71"/>
      <c r="L33" s="71"/>
      <c r="M33" s="71"/>
      <c r="N33" s="71"/>
      <c r="O33" s="72"/>
      <c r="P33" s="73"/>
      <c r="Q33" s="74"/>
      <c r="R33" s="44"/>
      <c r="S33" s="44"/>
    </row>
    <row r="34" spans="1:19" ht="18">
      <c r="A34" s="21" t="s">
        <v>48</v>
      </c>
      <c r="B34" s="22" t="s">
        <v>49</v>
      </c>
      <c r="C34" s="23"/>
      <c r="D34" s="23"/>
      <c r="E34" s="23"/>
      <c r="F34" s="23"/>
      <c r="G34" s="23"/>
      <c r="H34" s="23"/>
      <c r="I34" s="23"/>
      <c r="J34" s="23"/>
      <c r="K34" s="22" t="s">
        <v>50</v>
      </c>
      <c r="L34" s="23"/>
      <c r="M34" s="23"/>
      <c r="N34" s="24"/>
      <c r="O34" s="55" t="s">
        <v>51</v>
      </c>
      <c r="P34" s="165">
        <v>902319.21933340002</v>
      </c>
      <c r="Q34" s="56">
        <f>Q23+(Q11-1)*Q24</f>
        <v>0</v>
      </c>
      <c r="R34" s="44"/>
      <c r="S34" s="44"/>
    </row>
    <row r="35" spans="1:19" ht="18">
      <c r="A35" s="21" t="s">
        <v>52</v>
      </c>
      <c r="B35" s="30" t="s">
        <v>53</v>
      </c>
      <c r="C35" s="31"/>
      <c r="D35" s="31"/>
      <c r="E35" s="31"/>
      <c r="F35" s="31"/>
      <c r="G35" s="31"/>
      <c r="H35" s="31"/>
      <c r="I35" s="31"/>
      <c r="J35" s="31"/>
      <c r="K35" s="30" t="s">
        <v>54</v>
      </c>
      <c r="L35" s="31"/>
      <c r="M35" s="31"/>
      <c r="N35" s="32"/>
      <c r="O35" s="57" t="s">
        <v>51</v>
      </c>
      <c r="P35" s="165">
        <v>123446.95349999999</v>
      </c>
      <c r="Q35" s="56">
        <f>Q25+(Q11-1)*Q26</f>
        <v>123029.8</v>
      </c>
      <c r="R35" s="44"/>
      <c r="S35" s="44"/>
    </row>
    <row r="36" spans="1:19" ht="18">
      <c r="A36" s="21" t="s">
        <v>55</v>
      </c>
      <c r="B36" s="30" t="s">
        <v>56</v>
      </c>
      <c r="C36" s="31"/>
      <c r="D36" s="31"/>
      <c r="E36" s="31"/>
      <c r="F36" s="31"/>
      <c r="G36" s="31"/>
      <c r="H36" s="31"/>
      <c r="I36" s="31"/>
      <c r="J36" s="31"/>
      <c r="K36" s="30" t="s">
        <v>57</v>
      </c>
      <c r="L36" s="31"/>
      <c r="M36" s="31"/>
      <c r="N36" s="32"/>
      <c r="O36" s="57" t="s">
        <v>51</v>
      </c>
      <c r="P36" s="165">
        <v>243777.49463307386</v>
      </c>
      <c r="Q36" s="56">
        <f>IF(Q20&lt;&gt;"",Q28*(Q11-1),0)</f>
        <v>0</v>
      </c>
      <c r="R36" s="44"/>
      <c r="S36" s="44"/>
    </row>
    <row r="37" spans="1:19">
      <c r="A37" s="21" t="s">
        <v>58</v>
      </c>
      <c r="B37" s="30" t="s">
        <v>59</v>
      </c>
      <c r="C37" s="31"/>
      <c r="D37" s="31"/>
      <c r="E37" s="31"/>
      <c r="F37" s="31"/>
      <c r="G37" s="31"/>
      <c r="H37" s="31"/>
      <c r="I37" s="31"/>
      <c r="J37" s="31"/>
      <c r="K37" s="30"/>
      <c r="L37" s="31"/>
      <c r="M37" s="31"/>
      <c r="N37" s="32"/>
      <c r="O37" s="75" t="s">
        <v>51</v>
      </c>
      <c r="P37" s="27">
        <v>65234.445295422869</v>
      </c>
      <c r="Q37" s="58">
        <f>P37</f>
        <v>65234.445295422869</v>
      </c>
      <c r="R37" s="44"/>
      <c r="S37" s="44"/>
    </row>
    <row r="38" spans="1:19" hidden="1">
      <c r="A38" s="21" t="s">
        <v>58</v>
      </c>
      <c r="B38" s="36" t="s">
        <v>60</v>
      </c>
      <c r="C38" s="37"/>
      <c r="D38" s="37"/>
      <c r="E38" s="37"/>
      <c r="F38" s="37"/>
      <c r="G38" s="37"/>
      <c r="H38" s="37"/>
      <c r="I38" s="37"/>
      <c r="J38" s="37"/>
      <c r="K38" s="36"/>
      <c r="L38" s="37"/>
      <c r="M38" s="37"/>
      <c r="N38" s="38"/>
      <c r="O38" s="75" t="s">
        <v>51</v>
      </c>
      <c r="P38" s="58"/>
      <c r="Q38" s="76">
        <f>P38</f>
        <v>0</v>
      </c>
      <c r="R38" s="44"/>
      <c r="S38" s="44"/>
    </row>
    <row r="39" spans="1:19">
      <c r="A39" s="77"/>
      <c r="B39" s="31"/>
      <c r="C39" s="31"/>
      <c r="D39" s="31"/>
      <c r="E39" s="31"/>
      <c r="F39" s="31"/>
      <c r="G39" s="31"/>
      <c r="H39" s="31"/>
      <c r="I39" s="31"/>
      <c r="J39" s="31"/>
      <c r="K39" s="31"/>
      <c r="L39" s="31"/>
      <c r="M39" s="31"/>
      <c r="N39" s="31"/>
      <c r="O39" s="57"/>
      <c r="P39" s="78"/>
      <c r="Q39" s="70"/>
      <c r="R39" s="44"/>
      <c r="S39" s="44"/>
    </row>
    <row r="40" spans="1:19">
      <c r="A40" s="79"/>
      <c r="B40" s="160" t="s">
        <v>61</v>
      </c>
      <c r="C40" s="161"/>
      <c r="D40" s="161"/>
      <c r="E40" s="161"/>
      <c r="F40" s="161"/>
      <c r="G40" s="161"/>
      <c r="H40" s="161"/>
      <c r="I40" s="161"/>
      <c r="J40" s="162"/>
      <c r="K40" s="160"/>
      <c r="L40" s="161"/>
      <c r="M40" s="161"/>
      <c r="N40" s="162"/>
      <c r="O40" s="80" t="s">
        <v>51</v>
      </c>
      <c r="P40" s="81"/>
      <c r="Q40" s="168"/>
      <c r="R40" s="82"/>
      <c r="S40" s="82"/>
    </row>
    <row r="41" spans="1:19">
      <c r="A41" s="79"/>
      <c r="B41" s="83" t="s">
        <v>62</v>
      </c>
      <c r="C41" s="84"/>
      <c r="D41" s="84"/>
      <c r="E41" s="84"/>
      <c r="F41" s="84"/>
      <c r="G41" s="84"/>
      <c r="H41" s="84"/>
      <c r="I41" s="84"/>
      <c r="J41" s="84"/>
      <c r="K41" s="83"/>
      <c r="L41" s="84"/>
      <c r="M41" s="84"/>
      <c r="N41" s="85"/>
      <c r="O41" s="80" t="s">
        <v>51</v>
      </c>
      <c r="P41" s="86"/>
      <c r="Q41" s="168"/>
      <c r="R41" s="87"/>
      <c r="S41" s="87"/>
    </row>
    <row r="42" spans="1:19">
      <c r="A42" s="77"/>
      <c r="B42" s="31"/>
      <c r="C42" s="31"/>
      <c r="D42" s="31"/>
      <c r="E42" s="31"/>
      <c r="F42" s="31"/>
      <c r="G42" s="31"/>
      <c r="H42" s="31"/>
      <c r="I42" s="31"/>
      <c r="J42" s="31"/>
      <c r="K42" s="31"/>
      <c r="L42" s="31"/>
      <c r="M42" s="31"/>
      <c r="N42" s="31"/>
      <c r="O42" s="57"/>
      <c r="P42" s="78"/>
      <c r="Q42" s="70"/>
      <c r="R42" s="44"/>
      <c r="S42" s="44"/>
    </row>
    <row r="43" spans="1:19">
      <c r="A43" s="13"/>
      <c r="B43" s="31"/>
      <c r="C43" s="14"/>
      <c r="D43" s="88"/>
      <c r="E43" s="88"/>
      <c r="F43" s="14"/>
      <c r="G43" s="14"/>
      <c r="H43" s="14"/>
      <c r="I43" s="14"/>
      <c r="J43" s="14"/>
      <c r="K43" s="14"/>
      <c r="L43" s="14"/>
      <c r="M43" s="14"/>
      <c r="N43" s="14"/>
      <c r="O43" s="15"/>
      <c r="P43" s="89"/>
      <c r="Q43" s="70"/>
      <c r="R43" s="28"/>
      <c r="S43" s="28"/>
    </row>
    <row r="44" spans="1:19">
      <c r="A44" s="13"/>
      <c r="B44" s="17" t="str">
        <f>"AMMONTARE COMPLESSIVO DELL'APPALTO ("&amp;(P11)&amp;")"</f>
        <v>AMMONTARE COMPLESSIVO DELL'APPALTO (15)</v>
      </c>
      <c r="C44" s="18"/>
      <c r="D44" s="18"/>
      <c r="E44" s="18"/>
      <c r="F44" s="18"/>
      <c r="G44" s="18"/>
      <c r="H44" s="18"/>
      <c r="I44" s="18"/>
      <c r="J44" s="18"/>
      <c r="K44" s="18"/>
      <c r="L44" s="18"/>
      <c r="M44" s="18"/>
      <c r="N44" s="18" t="s">
        <v>63</v>
      </c>
      <c r="O44" s="19"/>
      <c r="P44" s="90"/>
      <c r="Q44" s="74"/>
      <c r="R44" s="28"/>
      <c r="S44" s="28"/>
    </row>
    <row r="45" spans="1:19">
      <c r="A45" s="53" t="s">
        <v>64</v>
      </c>
      <c r="B45" s="22" t="s">
        <v>65</v>
      </c>
      <c r="C45" s="23"/>
      <c r="D45" s="23"/>
      <c r="E45" s="23"/>
      <c r="F45" s="23"/>
      <c r="G45" s="23"/>
      <c r="H45" s="23"/>
      <c r="I45" s="23"/>
      <c r="J45" s="23"/>
      <c r="K45" s="22" t="s">
        <v>66</v>
      </c>
      <c r="L45" s="23"/>
      <c r="M45" s="23"/>
      <c r="N45" s="24"/>
      <c r="O45" s="55" t="s">
        <v>51</v>
      </c>
      <c r="P45" s="165">
        <f>P34+P35+P36+P37+P38</f>
        <v>1334778.1127618966</v>
      </c>
      <c r="Q45" s="56">
        <f>Q34+Q35+Q36+Q37+Q38</f>
        <v>188264.24529542288</v>
      </c>
      <c r="R45" s="28"/>
      <c r="S45" s="28"/>
    </row>
    <row r="46" spans="1:19" ht="18">
      <c r="A46" s="53"/>
      <c r="B46" s="36" t="s">
        <v>67</v>
      </c>
      <c r="C46" s="37"/>
      <c r="D46" s="37"/>
      <c r="E46" s="37"/>
      <c r="F46" s="37"/>
      <c r="G46" s="37"/>
      <c r="H46" s="37"/>
      <c r="I46" s="37"/>
      <c r="J46" s="37"/>
      <c r="K46" s="36" t="s">
        <v>68</v>
      </c>
      <c r="L46" s="37"/>
      <c r="M46" s="37"/>
      <c r="N46" s="38"/>
      <c r="O46" s="75" t="s">
        <v>51</v>
      </c>
      <c r="P46" s="27">
        <v>14040</v>
      </c>
      <c r="Q46" s="27">
        <f>P46</f>
        <v>14040</v>
      </c>
      <c r="R46" s="28"/>
      <c r="S46" s="28"/>
    </row>
    <row r="47" spans="1:19">
      <c r="A47" s="13"/>
      <c r="B47" s="14"/>
      <c r="C47" s="14"/>
      <c r="D47" s="14"/>
      <c r="E47" s="14"/>
      <c r="F47" s="14"/>
      <c r="G47" s="14"/>
      <c r="H47" s="14"/>
      <c r="I47" s="14"/>
      <c r="J47" s="14"/>
      <c r="K47" s="14"/>
      <c r="L47" s="14"/>
      <c r="M47" s="14"/>
      <c r="N47" s="14"/>
      <c r="O47" s="15"/>
      <c r="P47" s="91"/>
      <c r="Q47" s="28"/>
      <c r="R47" s="28"/>
      <c r="S47" s="28"/>
    </row>
    <row r="48" spans="1:19" ht="18">
      <c r="A48" s="92" t="s">
        <v>69</v>
      </c>
      <c r="B48" s="45" t="s">
        <v>70</v>
      </c>
      <c r="C48" s="46"/>
      <c r="D48" s="46"/>
      <c r="E48" s="46"/>
      <c r="F48" s="46"/>
      <c r="G48" s="46"/>
      <c r="H48" s="46"/>
      <c r="I48" s="46"/>
      <c r="J48" s="46"/>
      <c r="K48" s="93" t="s">
        <v>71</v>
      </c>
      <c r="L48" s="94"/>
      <c r="M48" s="94"/>
      <c r="N48" s="95"/>
      <c r="O48" s="48"/>
      <c r="P48" s="96" t="str">
        <f>IF(Q20&lt;&gt;"",(P45-Q45)/P45,"")</f>
        <v/>
      </c>
      <c r="Q48" s="28"/>
      <c r="R48" s="28"/>
      <c r="S48" s="28"/>
    </row>
    <row r="49" spans="1:19" s="99" customFormat="1" ht="15.75">
      <c r="A49" s="97"/>
      <c r="B49" s="98"/>
      <c r="O49" s="100"/>
      <c r="P49" s="101"/>
      <c r="Q49" s="101"/>
      <c r="R49" s="44"/>
      <c r="S49" s="44"/>
    </row>
    <row r="53" spans="1:19">
      <c r="N53" s="102" t="s">
        <v>72</v>
      </c>
      <c r="O53" s="103"/>
      <c r="P53" s="103"/>
      <c r="Q53" s="103"/>
    </row>
    <row r="54" spans="1:19">
      <c r="O54" s="2"/>
    </row>
    <row r="55" spans="1:19">
      <c r="N55" s="102" t="s">
        <v>73</v>
      </c>
      <c r="O55" s="103"/>
      <c r="P55" s="103"/>
      <c r="Q55" s="103"/>
    </row>
    <row r="56" spans="1:19">
      <c r="N56" s="102"/>
      <c r="O56" s="2"/>
    </row>
    <row r="57" spans="1:19">
      <c r="N57" s="102" t="s">
        <v>74</v>
      </c>
      <c r="O57" s="103"/>
      <c r="P57" s="103"/>
      <c r="Q57" s="103"/>
    </row>
  </sheetData>
  <sheetProtection algorithmName="SHA-512" hashValue="KIDbloInbyaYl3CaJN6GRBpOwyF2cixqk0lyw9cwbkpkQGmOgGeGZ3S6dDh35zvbPKoRxKgpqEq7B0fU1OA6FQ==" saltValue="xQURdFKO4JEwct3BB1HgBQ==" spinCount="100000" sheet="1" objects="1"/>
  <mergeCells count="7">
    <mergeCell ref="B40:J40"/>
    <mergeCell ref="K40:N40"/>
    <mergeCell ref="A2:S2"/>
    <mergeCell ref="A3:S3"/>
    <mergeCell ref="A4:S4"/>
    <mergeCell ref="K28:N28"/>
    <mergeCell ref="K29:N29"/>
  </mergeCells>
  <dataValidations count="2">
    <dataValidation type="custom" allowBlank="1" showInputMessage="1" showErrorMessage="1" sqref="WVY983060:WVY983063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Q65556:Q65559 JM65556:JM65559 TI65556:TI65559 ADE65556:ADE65559 ANA65556:ANA65559 AWW65556:AWW65559 BGS65556:BGS65559 BQO65556:BQO65559 CAK65556:CAK65559 CKG65556:CKG65559 CUC65556:CUC65559 DDY65556:DDY65559 DNU65556:DNU65559 DXQ65556:DXQ65559 EHM65556:EHM65559 ERI65556:ERI65559 FBE65556:FBE65559 FLA65556:FLA65559 FUW65556:FUW65559 GES65556:GES65559 GOO65556:GOO65559 GYK65556:GYK65559 HIG65556:HIG65559 HSC65556:HSC65559 IBY65556:IBY65559 ILU65556:ILU65559 IVQ65556:IVQ65559 JFM65556:JFM65559 JPI65556:JPI65559 JZE65556:JZE65559 KJA65556:KJA65559 KSW65556:KSW65559 LCS65556:LCS65559 LMO65556:LMO65559 LWK65556:LWK65559 MGG65556:MGG65559 MQC65556:MQC65559 MZY65556:MZY65559 NJU65556:NJU65559 NTQ65556:NTQ65559 ODM65556:ODM65559 ONI65556:ONI65559 OXE65556:OXE65559 PHA65556:PHA65559 PQW65556:PQW65559 QAS65556:QAS65559 QKO65556:QKO65559 QUK65556:QUK65559 REG65556:REG65559 ROC65556:ROC65559 RXY65556:RXY65559 SHU65556:SHU65559 SRQ65556:SRQ65559 TBM65556:TBM65559 TLI65556:TLI65559 TVE65556:TVE65559 UFA65556:UFA65559 UOW65556:UOW65559 UYS65556:UYS65559 VIO65556:VIO65559 VSK65556:VSK65559 WCG65556:WCG65559 WMC65556:WMC65559 WVY65556:WVY65559 Q131092:Q131095 JM131092:JM131095 TI131092:TI131095 ADE131092:ADE131095 ANA131092:ANA131095 AWW131092:AWW131095 BGS131092:BGS131095 BQO131092:BQO131095 CAK131092:CAK131095 CKG131092:CKG131095 CUC131092:CUC131095 DDY131092:DDY131095 DNU131092:DNU131095 DXQ131092:DXQ131095 EHM131092:EHM131095 ERI131092:ERI131095 FBE131092:FBE131095 FLA131092:FLA131095 FUW131092:FUW131095 GES131092:GES131095 GOO131092:GOO131095 GYK131092:GYK131095 HIG131092:HIG131095 HSC131092:HSC131095 IBY131092:IBY131095 ILU131092:ILU131095 IVQ131092:IVQ131095 JFM131092:JFM131095 JPI131092:JPI131095 JZE131092:JZE131095 KJA131092:KJA131095 KSW131092:KSW131095 LCS131092:LCS131095 LMO131092:LMO131095 LWK131092:LWK131095 MGG131092:MGG131095 MQC131092:MQC131095 MZY131092:MZY131095 NJU131092:NJU131095 NTQ131092:NTQ131095 ODM131092:ODM131095 ONI131092:ONI131095 OXE131092:OXE131095 PHA131092:PHA131095 PQW131092:PQW131095 QAS131092:QAS131095 QKO131092:QKO131095 QUK131092:QUK131095 REG131092:REG131095 ROC131092:ROC131095 RXY131092:RXY131095 SHU131092:SHU131095 SRQ131092:SRQ131095 TBM131092:TBM131095 TLI131092:TLI131095 TVE131092:TVE131095 UFA131092:UFA131095 UOW131092:UOW131095 UYS131092:UYS131095 VIO131092:VIO131095 VSK131092:VSK131095 WCG131092:WCG131095 WMC131092:WMC131095 WVY131092:WVY131095 Q196628:Q196631 JM196628:JM196631 TI196628:TI196631 ADE196628:ADE196631 ANA196628:ANA196631 AWW196628:AWW196631 BGS196628:BGS196631 BQO196628:BQO196631 CAK196628:CAK196631 CKG196628:CKG196631 CUC196628:CUC196631 DDY196628:DDY196631 DNU196628:DNU196631 DXQ196628:DXQ196631 EHM196628:EHM196631 ERI196628:ERI196631 FBE196628:FBE196631 FLA196628:FLA196631 FUW196628:FUW196631 GES196628:GES196631 GOO196628:GOO196631 GYK196628:GYK196631 HIG196628:HIG196631 HSC196628:HSC196631 IBY196628:IBY196631 ILU196628:ILU196631 IVQ196628:IVQ196631 JFM196628:JFM196631 JPI196628:JPI196631 JZE196628:JZE196631 KJA196628:KJA196631 KSW196628:KSW196631 LCS196628:LCS196631 LMO196628:LMO196631 LWK196628:LWK196631 MGG196628:MGG196631 MQC196628:MQC196631 MZY196628:MZY196631 NJU196628:NJU196631 NTQ196628:NTQ196631 ODM196628:ODM196631 ONI196628:ONI196631 OXE196628:OXE196631 PHA196628:PHA196631 PQW196628:PQW196631 QAS196628:QAS196631 QKO196628:QKO196631 QUK196628:QUK196631 REG196628:REG196631 ROC196628:ROC196631 RXY196628:RXY196631 SHU196628:SHU196631 SRQ196628:SRQ196631 TBM196628:TBM196631 TLI196628:TLI196631 TVE196628:TVE196631 UFA196628:UFA196631 UOW196628:UOW196631 UYS196628:UYS196631 VIO196628:VIO196631 VSK196628:VSK196631 WCG196628:WCG196631 WMC196628:WMC196631 WVY196628:WVY196631 Q262164:Q262167 JM262164:JM262167 TI262164:TI262167 ADE262164:ADE262167 ANA262164:ANA262167 AWW262164:AWW262167 BGS262164:BGS262167 BQO262164:BQO262167 CAK262164:CAK262167 CKG262164:CKG262167 CUC262164:CUC262167 DDY262164:DDY262167 DNU262164:DNU262167 DXQ262164:DXQ262167 EHM262164:EHM262167 ERI262164:ERI262167 FBE262164:FBE262167 FLA262164:FLA262167 FUW262164:FUW262167 GES262164:GES262167 GOO262164:GOO262167 GYK262164:GYK262167 HIG262164:HIG262167 HSC262164:HSC262167 IBY262164:IBY262167 ILU262164:ILU262167 IVQ262164:IVQ262167 JFM262164:JFM262167 JPI262164:JPI262167 JZE262164:JZE262167 KJA262164:KJA262167 KSW262164:KSW262167 LCS262164:LCS262167 LMO262164:LMO262167 LWK262164:LWK262167 MGG262164:MGG262167 MQC262164:MQC262167 MZY262164:MZY262167 NJU262164:NJU262167 NTQ262164:NTQ262167 ODM262164:ODM262167 ONI262164:ONI262167 OXE262164:OXE262167 PHA262164:PHA262167 PQW262164:PQW262167 QAS262164:QAS262167 QKO262164:QKO262167 QUK262164:QUK262167 REG262164:REG262167 ROC262164:ROC262167 RXY262164:RXY262167 SHU262164:SHU262167 SRQ262164:SRQ262167 TBM262164:TBM262167 TLI262164:TLI262167 TVE262164:TVE262167 UFA262164:UFA262167 UOW262164:UOW262167 UYS262164:UYS262167 VIO262164:VIO262167 VSK262164:VSK262167 WCG262164:WCG262167 WMC262164:WMC262167 WVY262164:WVY262167 Q327700:Q327703 JM327700:JM327703 TI327700:TI327703 ADE327700:ADE327703 ANA327700:ANA327703 AWW327700:AWW327703 BGS327700:BGS327703 BQO327700:BQO327703 CAK327700:CAK327703 CKG327700:CKG327703 CUC327700:CUC327703 DDY327700:DDY327703 DNU327700:DNU327703 DXQ327700:DXQ327703 EHM327700:EHM327703 ERI327700:ERI327703 FBE327700:FBE327703 FLA327700:FLA327703 FUW327700:FUW327703 GES327700:GES327703 GOO327700:GOO327703 GYK327700:GYK327703 HIG327700:HIG327703 HSC327700:HSC327703 IBY327700:IBY327703 ILU327700:ILU327703 IVQ327700:IVQ327703 JFM327700:JFM327703 JPI327700:JPI327703 JZE327700:JZE327703 KJA327700:KJA327703 KSW327700:KSW327703 LCS327700:LCS327703 LMO327700:LMO327703 LWK327700:LWK327703 MGG327700:MGG327703 MQC327700:MQC327703 MZY327700:MZY327703 NJU327700:NJU327703 NTQ327700:NTQ327703 ODM327700:ODM327703 ONI327700:ONI327703 OXE327700:OXE327703 PHA327700:PHA327703 PQW327700:PQW327703 QAS327700:QAS327703 QKO327700:QKO327703 QUK327700:QUK327703 REG327700:REG327703 ROC327700:ROC327703 RXY327700:RXY327703 SHU327700:SHU327703 SRQ327700:SRQ327703 TBM327700:TBM327703 TLI327700:TLI327703 TVE327700:TVE327703 UFA327700:UFA327703 UOW327700:UOW327703 UYS327700:UYS327703 VIO327700:VIO327703 VSK327700:VSK327703 WCG327700:WCG327703 WMC327700:WMC327703 WVY327700:WVY327703 Q393236:Q393239 JM393236:JM393239 TI393236:TI393239 ADE393236:ADE393239 ANA393236:ANA393239 AWW393236:AWW393239 BGS393236:BGS393239 BQO393236:BQO393239 CAK393236:CAK393239 CKG393236:CKG393239 CUC393236:CUC393239 DDY393236:DDY393239 DNU393236:DNU393239 DXQ393236:DXQ393239 EHM393236:EHM393239 ERI393236:ERI393239 FBE393236:FBE393239 FLA393236:FLA393239 FUW393236:FUW393239 GES393236:GES393239 GOO393236:GOO393239 GYK393236:GYK393239 HIG393236:HIG393239 HSC393236:HSC393239 IBY393236:IBY393239 ILU393236:ILU393239 IVQ393236:IVQ393239 JFM393236:JFM393239 JPI393236:JPI393239 JZE393236:JZE393239 KJA393236:KJA393239 KSW393236:KSW393239 LCS393236:LCS393239 LMO393236:LMO393239 LWK393236:LWK393239 MGG393236:MGG393239 MQC393236:MQC393239 MZY393236:MZY393239 NJU393236:NJU393239 NTQ393236:NTQ393239 ODM393236:ODM393239 ONI393236:ONI393239 OXE393236:OXE393239 PHA393236:PHA393239 PQW393236:PQW393239 QAS393236:QAS393239 QKO393236:QKO393239 QUK393236:QUK393239 REG393236:REG393239 ROC393236:ROC393239 RXY393236:RXY393239 SHU393236:SHU393239 SRQ393236:SRQ393239 TBM393236:TBM393239 TLI393236:TLI393239 TVE393236:TVE393239 UFA393236:UFA393239 UOW393236:UOW393239 UYS393236:UYS393239 VIO393236:VIO393239 VSK393236:VSK393239 WCG393236:WCG393239 WMC393236:WMC393239 WVY393236:WVY393239 Q458772:Q458775 JM458772:JM458775 TI458772:TI458775 ADE458772:ADE458775 ANA458772:ANA458775 AWW458772:AWW458775 BGS458772:BGS458775 BQO458772:BQO458775 CAK458772:CAK458775 CKG458772:CKG458775 CUC458772:CUC458775 DDY458772:DDY458775 DNU458772:DNU458775 DXQ458772:DXQ458775 EHM458772:EHM458775 ERI458772:ERI458775 FBE458772:FBE458775 FLA458772:FLA458775 FUW458772:FUW458775 GES458772:GES458775 GOO458772:GOO458775 GYK458772:GYK458775 HIG458772:HIG458775 HSC458772:HSC458775 IBY458772:IBY458775 ILU458772:ILU458775 IVQ458772:IVQ458775 JFM458772:JFM458775 JPI458772:JPI458775 JZE458772:JZE458775 KJA458772:KJA458775 KSW458772:KSW458775 LCS458772:LCS458775 LMO458772:LMO458775 LWK458772:LWK458775 MGG458772:MGG458775 MQC458772:MQC458775 MZY458772:MZY458775 NJU458772:NJU458775 NTQ458772:NTQ458775 ODM458772:ODM458775 ONI458772:ONI458775 OXE458772:OXE458775 PHA458772:PHA458775 PQW458772:PQW458775 QAS458772:QAS458775 QKO458772:QKO458775 QUK458772:QUK458775 REG458772:REG458775 ROC458772:ROC458775 RXY458772:RXY458775 SHU458772:SHU458775 SRQ458772:SRQ458775 TBM458772:TBM458775 TLI458772:TLI458775 TVE458772:TVE458775 UFA458772:UFA458775 UOW458772:UOW458775 UYS458772:UYS458775 VIO458772:VIO458775 VSK458772:VSK458775 WCG458772:WCG458775 WMC458772:WMC458775 WVY458772:WVY458775 Q524308:Q524311 JM524308:JM524311 TI524308:TI524311 ADE524308:ADE524311 ANA524308:ANA524311 AWW524308:AWW524311 BGS524308:BGS524311 BQO524308:BQO524311 CAK524308:CAK524311 CKG524308:CKG524311 CUC524308:CUC524311 DDY524308:DDY524311 DNU524308:DNU524311 DXQ524308:DXQ524311 EHM524308:EHM524311 ERI524308:ERI524311 FBE524308:FBE524311 FLA524308:FLA524311 FUW524308:FUW524311 GES524308:GES524311 GOO524308:GOO524311 GYK524308:GYK524311 HIG524308:HIG524311 HSC524308:HSC524311 IBY524308:IBY524311 ILU524308:ILU524311 IVQ524308:IVQ524311 JFM524308:JFM524311 JPI524308:JPI524311 JZE524308:JZE524311 KJA524308:KJA524311 KSW524308:KSW524311 LCS524308:LCS524311 LMO524308:LMO524311 LWK524308:LWK524311 MGG524308:MGG524311 MQC524308:MQC524311 MZY524308:MZY524311 NJU524308:NJU524311 NTQ524308:NTQ524311 ODM524308:ODM524311 ONI524308:ONI524311 OXE524308:OXE524311 PHA524308:PHA524311 PQW524308:PQW524311 QAS524308:QAS524311 QKO524308:QKO524311 QUK524308:QUK524311 REG524308:REG524311 ROC524308:ROC524311 RXY524308:RXY524311 SHU524308:SHU524311 SRQ524308:SRQ524311 TBM524308:TBM524311 TLI524308:TLI524311 TVE524308:TVE524311 UFA524308:UFA524311 UOW524308:UOW524311 UYS524308:UYS524311 VIO524308:VIO524311 VSK524308:VSK524311 WCG524308:WCG524311 WMC524308:WMC524311 WVY524308:WVY524311 Q589844:Q589847 JM589844:JM589847 TI589844:TI589847 ADE589844:ADE589847 ANA589844:ANA589847 AWW589844:AWW589847 BGS589844:BGS589847 BQO589844:BQO589847 CAK589844:CAK589847 CKG589844:CKG589847 CUC589844:CUC589847 DDY589844:DDY589847 DNU589844:DNU589847 DXQ589844:DXQ589847 EHM589844:EHM589847 ERI589844:ERI589847 FBE589844:FBE589847 FLA589844:FLA589847 FUW589844:FUW589847 GES589844:GES589847 GOO589844:GOO589847 GYK589844:GYK589847 HIG589844:HIG589847 HSC589844:HSC589847 IBY589844:IBY589847 ILU589844:ILU589847 IVQ589844:IVQ589847 JFM589844:JFM589847 JPI589844:JPI589847 JZE589844:JZE589847 KJA589844:KJA589847 KSW589844:KSW589847 LCS589844:LCS589847 LMO589844:LMO589847 LWK589844:LWK589847 MGG589844:MGG589847 MQC589844:MQC589847 MZY589844:MZY589847 NJU589844:NJU589847 NTQ589844:NTQ589847 ODM589844:ODM589847 ONI589844:ONI589847 OXE589844:OXE589847 PHA589844:PHA589847 PQW589844:PQW589847 QAS589844:QAS589847 QKO589844:QKO589847 QUK589844:QUK589847 REG589844:REG589847 ROC589844:ROC589847 RXY589844:RXY589847 SHU589844:SHU589847 SRQ589844:SRQ589847 TBM589844:TBM589847 TLI589844:TLI589847 TVE589844:TVE589847 UFA589844:UFA589847 UOW589844:UOW589847 UYS589844:UYS589847 VIO589844:VIO589847 VSK589844:VSK589847 WCG589844:WCG589847 WMC589844:WMC589847 WVY589844:WVY589847 Q655380:Q655383 JM655380:JM655383 TI655380:TI655383 ADE655380:ADE655383 ANA655380:ANA655383 AWW655380:AWW655383 BGS655380:BGS655383 BQO655380:BQO655383 CAK655380:CAK655383 CKG655380:CKG655383 CUC655380:CUC655383 DDY655380:DDY655383 DNU655380:DNU655383 DXQ655380:DXQ655383 EHM655380:EHM655383 ERI655380:ERI655383 FBE655380:FBE655383 FLA655380:FLA655383 FUW655380:FUW655383 GES655380:GES655383 GOO655380:GOO655383 GYK655380:GYK655383 HIG655380:HIG655383 HSC655380:HSC655383 IBY655380:IBY655383 ILU655380:ILU655383 IVQ655380:IVQ655383 JFM655380:JFM655383 JPI655380:JPI655383 JZE655380:JZE655383 KJA655380:KJA655383 KSW655380:KSW655383 LCS655380:LCS655383 LMO655380:LMO655383 LWK655380:LWK655383 MGG655380:MGG655383 MQC655380:MQC655383 MZY655380:MZY655383 NJU655380:NJU655383 NTQ655380:NTQ655383 ODM655380:ODM655383 ONI655380:ONI655383 OXE655380:OXE655383 PHA655380:PHA655383 PQW655380:PQW655383 QAS655380:QAS655383 QKO655380:QKO655383 QUK655380:QUK655383 REG655380:REG655383 ROC655380:ROC655383 RXY655380:RXY655383 SHU655380:SHU655383 SRQ655380:SRQ655383 TBM655380:TBM655383 TLI655380:TLI655383 TVE655380:TVE655383 UFA655380:UFA655383 UOW655380:UOW655383 UYS655380:UYS655383 VIO655380:VIO655383 VSK655380:VSK655383 WCG655380:WCG655383 WMC655380:WMC655383 WVY655380:WVY655383 Q720916:Q720919 JM720916:JM720919 TI720916:TI720919 ADE720916:ADE720919 ANA720916:ANA720919 AWW720916:AWW720919 BGS720916:BGS720919 BQO720916:BQO720919 CAK720916:CAK720919 CKG720916:CKG720919 CUC720916:CUC720919 DDY720916:DDY720919 DNU720916:DNU720919 DXQ720916:DXQ720919 EHM720916:EHM720919 ERI720916:ERI720919 FBE720916:FBE720919 FLA720916:FLA720919 FUW720916:FUW720919 GES720916:GES720919 GOO720916:GOO720919 GYK720916:GYK720919 HIG720916:HIG720919 HSC720916:HSC720919 IBY720916:IBY720919 ILU720916:ILU720919 IVQ720916:IVQ720919 JFM720916:JFM720919 JPI720916:JPI720919 JZE720916:JZE720919 KJA720916:KJA720919 KSW720916:KSW720919 LCS720916:LCS720919 LMO720916:LMO720919 LWK720916:LWK720919 MGG720916:MGG720919 MQC720916:MQC720919 MZY720916:MZY720919 NJU720916:NJU720919 NTQ720916:NTQ720919 ODM720916:ODM720919 ONI720916:ONI720919 OXE720916:OXE720919 PHA720916:PHA720919 PQW720916:PQW720919 QAS720916:QAS720919 QKO720916:QKO720919 QUK720916:QUK720919 REG720916:REG720919 ROC720916:ROC720919 RXY720916:RXY720919 SHU720916:SHU720919 SRQ720916:SRQ720919 TBM720916:TBM720919 TLI720916:TLI720919 TVE720916:TVE720919 UFA720916:UFA720919 UOW720916:UOW720919 UYS720916:UYS720919 VIO720916:VIO720919 VSK720916:VSK720919 WCG720916:WCG720919 WMC720916:WMC720919 WVY720916:WVY720919 Q786452:Q786455 JM786452:JM786455 TI786452:TI786455 ADE786452:ADE786455 ANA786452:ANA786455 AWW786452:AWW786455 BGS786452:BGS786455 BQO786452:BQO786455 CAK786452:CAK786455 CKG786452:CKG786455 CUC786452:CUC786455 DDY786452:DDY786455 DNU786452:DNU786455 DXQ786452:DXQ786455 EHM786452:EHM786455 ERI786452:ERI786455 FBE786452:FBE786455 FLA786452:FLA786455 FUW786452:FUW786455 GES786452:GES786455 GOO786452:GOO786455 GYK786452:GYK786455 HIG786452:HIG786455 HSC786452:HSC786455 IBY786452:IBY786455 ILU786452:ILU786455 IVQ786452:IVQ786455 JFM786452:JFM786455 JPI786452:JPI786455 JZE786452:JZE786455 KJA786452:KJA786455 KSW786452:KSW786455 LCS786452:LCS786455 LMO786452:LMO786455 LWK786452:LWK786455 MGG786452:MGG786455 MQC786452:MQC786455 MZY786452:MZY786455 NJU786452:NJU786455 NTQ786452:NTQ786455 ODM786452:ODM786455 ONI786452:ONI786455 OXE786452:OXE786455 PHA786452:PHA786455 PQW786452:PQW786455 QAS786452:QAS786455 QKO786452:QKO786455 QUK786452:QUK786455 REG786452:REG786455 ROC786452:ROC786455 RXY786452:RXY786455 SHU786452:SHU786455 SRQ786452:SRQ786455 TBM786452:TBM786455 TLI786452:TLI786455 TVE786452:TVE786455 UFA786452:UFA786455 UOW786452:UOW786455 UYS786452:UYS786455 VIO786452:VIO786455 VSK786452:VSK786455 WCG786452:WCG786455 WMC786452:WMC786455 WVY786452:WVY786455 Q851988:Q851991 JM851988:JM851991 TI851988:TI851991 ADE851988:ADE851991 ANA851988:ANA851991 AWW851988:AWW851991 BGS851988:BGS851991 BQO851988:BQO851991 CAK851988:CAK851991 CKG851988:CKG851991 CUC851988:CUC851991 DDY851988:DDY851991 DNU851988:DNU851991 DXQ851988:DXQ851991 EHM851988:EHM851991 ERI851988:ERI851991 FBE851988:FBE851991 FLA851988:FLA851991 FUW851988:FUW851991 GES851988:GES851991 GOO851988:GOO851991 GYK851988:GYK851991 HIG851988:HIG851991 HSC851988:HSC851991 IBY851988:IBY851991 ILU851988:ILU851991 IVQ851988:IVQ851991 JFM851988:JFM851991 JPI851988:JPI851991 JZE851988:JZE851991 KJA851988:KJA851991 KSW851988:KSW851991 LCS851988:LCS851991 LMO851988:LMO851991 LWK851988:LWK851991 MGG851988:MGG851991 MQC851988:MQC851991 MZY851988:MZY851991 NJU851988:NJU851991 NTQ851988:NTQ851991 ODM851988:ODM851991 ONI851988:ONI851991 OXE851988:OXE851991 PHA851988:PHA851991 PQW851988:PQW851991 QAS851988:QAS851991 QKO851988:QKO851991 QUK851988:QUK851991 REG851988:REG851991 ROC851988:ROC851991 RXY851988:RXY851991 SHU851988:SHU851991 SRQ851988:SRQ851991 TBM851988:TBM851991 TLI851988:TLI851991 TVE851988:TVE851991 UFA851988:UFA851991 UOW851988:UOW851991 UYS851988:UYS851991 VIO851988:VIO851991 VSK851988:VSK851991 WCG851988:WCG851991 WMC851988:WMC851991 WVY851988:WVY851991 Q917524:Q917527 JM917524:JM917527 TI917524:TI917527 ADE917524:ADE917527 ANA917524:ANA917527 AWW917524:AWW917527 BGS917524:BGS917527 BQO917524:BQO917527 CAK917524:CAK917527 CKG917524:CKG917527 CUC917524:CUC917527 DDY917524:DDY917527 DNU917524:DNU917527 DXQ917524:DXQ917527 EHM917524:EHM917527 ERI917524:ERI917527 FBE917524:FBE917527 FLA917524:FLA917527 FUW917524:FUW917527 GES917524:GES917527 GOO917524:GOO917527 GYK917524:GYK917527 HIG917524:HIG917527 HSC917524:HSC917527 IBY917524:IBY917527 ILU917524:ILU917527 IVQ917524:IVQ917527 JFM917524:JFM917527 JPI917524:JPI917527 JZE917524:JZE917527 KJA917524:KJA917527 KSW917524:KSW917527 LCS917524:LCS917527 LMO917524:LMO917527 LWK917524:LWK917527 MGG917524:MGG917527 MQC917524:MQC917527 MZY917524:MZY917527 NJU917524:NJU917527 NTQ917524:NTQ917527 ODM917524:ODM917527 ONI917524:ONI917527 OXE917524:OXE917527 PHA917524:PHA917527 PQW917524:PQW917527 QAS917524:QAS917527 QKO917524:QKO917527 QUK917524:QUK917527 REG917524:REG917527 ROC917524:ROC917527 RXY917524:RXY917527 SHU917524:SHU917527 SRQ917524:SRQ917527 TBM917524:TBM917527 TLI917524:TLI917527 TVE917524:TVE917527 UFA917524:UFA917527 UOW917524:UOW917527 UYS917524:UYS917527 VIO917524:VIO917527 VSK917524:VSK917527 WCG917524:WCG917527 WMC917524:WMC917527 WVY917524:WVY917527 Q983060:Q983063 JM983060:JM983063 TI983060:TI983063 ADE983060:ADE983063 ANA983060:ANA983063 AWW983060:AWW983063 BGS983060:BGS983063 BQO983060:BQO983063 CAK983060:CAK983063 CKG983060:CKG983063 CUC983060:CUC983063 DDY983060:DDY983063 DNU983060:DNU983063 DXQ983060:DXQ983063 EHM983060:EHM983063 ERI983060:ERI983063 FBE983060:FBE983063 FLA983060:FLA983063 FUW983060:FUW983063 GES983060:GES983063 GOO983060:GOO983063 GYK983060:GYK983063 HIG983060:HIG983063 HSC983060:HSC983063 IBY983060:IBY983063 ILU983060:ILU983063 IVQ983060:IVQ983063 JFM983060:JFM983063 JPI983060:JPI983063 JZE983060:JZE983063 KJA983060:KJA983063 KSW983060:KSW983063 LCS983060:LCS983063 LMO983060:LMO983063 LWK983060:LWK983063 MGG983060:MGG983063 MQC983060:MQC983063 MZY983060:MZY983063 NJU983060:NJU983063 NTQ983060:NTQ983063 ODM983060:ODM983063 ONI983060:ONI983063 OXE983060:OXE983063 PHA983060:PHA983063 PQW983060:PQW983063 QAS983060:QAS983063 QKO983060:QKO983063 QUK983060:QUK983063 REG983060:REG983063 ROC983060:ROC983063 RXY983060:RXY983063 SHU983060:SHU983063 SRQ983060:SRQ983063 TBM983060:TBM983063 TLI983060:TLI983063 TVE983060:TVE983063 UFA983060:UFA983063 UOW983060:UOW983063 UYS983060:UYS983063 VIO983060:VIO983063 VSK983060:VSK983063 WCG983060:WCG983063 WMC983060:WMC983063">
      <formula1>Q25&lt;=P25</formula1>
    </dataValidation>
    <dataValidation type="custom" allowBlank="1" showInputMessage="1" showErrorMessage="1" sqref="WVY983059 TI19:TI20 ADE19:ADE20 ANA19:ANA20 AWW19:AWW20 BGS19:BGS20 BQO19:BQO20 CAK19:CAK20 CKG19:CKG20 CUC19:CUC20 DDY19:DDY20 DNU19:DNU20 DXQ19:DXQ20 EHM19:EHM20 ERI19:ERI20 FBE19:FBE20 FLA19:FLA20 FUW19:FUW20 GES19:GES20 GOO19:GOO20 GYK19:GYK20 HIG19:HIG20 HSC19:HSC20 IBY19:IBY20 ILU19:ILU20 IVQ19:IVQ20 JFM19:JFM20 JPI19:JPI20 JZE19:JZE20 KJA19:KJA20 KSW19:KSW20 LCS19:LCS20 LMO19:LMO20 LWK19:LWK20 MGG19:MGG20 MQC19:MQC20 MZY19:MZY20 NJU19:NJU20 NTQ19:NTQ20 ODM19:ODM20 ONI19:ONI20 OXE19:OXE20 PHA19:PHA20 PQW19:PQW20 QAS19:QAS20 QKO19:QKO20 QUK19:QUK20 REG19:REG20 ROC19:ROC20 RXY19:RXY20 SHU19:SHU20 SRQ19:SRQ20 TBM19:TBM20 TLI19:TLI20 TVE19:TVE20 UFA19:UFA20 UOW19:UOW20 UYS19:UYS20 VIO19:VIO20 VSK19:VSK20 WCG19:WCG20 WMC19:WMC20 WVY19:WVY20 WMC983059 Q65555 JM65555 TI65555 ADE65555 ANA65555 AWW65555 BGS65555 BQO65555 CAK65555 CKG65555 CUC65555 DDY65555 DNU65555 DXQ65555 EHM65555 ERI65555 FBE65555 FLA65555 FUW65555 GES65555 GOO65555 GYK65555 HIG65555 HSC65555 IBY65555 ILU65555 IVQ65555 JFM65555 JPI65555 JZE65555 KJA65555 KSW65555 LCS65555 LMO65555 LWK65555 MGG65555 MQC65555 MZY65555 NJU65555 NTQ65555 ODM65555 ONI65555 OXE65555 PHA65555 PQW65555 QAS65555 QKO65555 QUK65555 REG65555 ROC65555 RXY65555 SHU65555 SRQ65555 TBM65555 TLI65555 TVE65555 UFA65555 UOW65555 UYS65555 VIO65555 VSK65555 WCG65555 WMC65555 WVY65555 Q131091 JM131091 TI131091 ADE131091 ANA131091 AWW131091 BGS131091 BQO131091 CAK131091 CKG131091 CUC131091 DDY131091 DNU131091 DXQ131091 EHM131091 ERI131091 FBE131091 FLA131091 FUW131091 GES131091 GOO131091 GYK131091 HIG131091 HSC131091 IBY131091 ILU131091 IVQ131091 JFM131091 JPI131091 JZE131091 KJA131091 KSW131091 LCS131091 LMO131091 LWK131091 MGG131091 MQC131091 MZY131091 NJU131091 NTQ131091 ODM131091 ONI131091 OXE131091 PHA131091 PQW131091 QAS131091 QKO131091 QUK131091 REG131091 ROC131091 RXY131091 SHU131091 SRQ131091 TBM131091 TLI131091 TVE131091 UFA131091 UOW131091 UYS131091 VIO131091 VSK131091 WCG131091 WMC131091 WVY131091 Q196627 JM196627 TI196627 ADE196627 ANA196627 AWW196627 BGS196627 BQO196627 CAK196627 CKG196627 CUC196627 DDY196627 DNU196627 DXQ196627 EHM196627 ERI196627 FBE196627 FLA196627 FUW196627 GES196627 GOO196627 GYK196627 HIG196627 HSC196627 IBY196627 ILU196627 IVQ196627 JFM196627 JPI196627 JZE196627 KJA196627 KSW196627 LCS196627 LMO196627 LWK196627 MGG196627 MQC196627 MZY196627 NJU196627 NTQ196627 ODM196627 ONI196627 OXE196627 PHA196627 PQW196627 QAS196627 QKO196627 QUK196627 REG196627 ROC196627 RXY196627 SHU196627 SRQ196627 TBM196627 TLI196627 TVE196627 UFA196627 UOW196627 UYS196627 VIO196627 VSK196627 WCG196627 WMC196627 WVY196627 Q262163 JM262163 TI262163 ADE262163 ANA262163 AWW262163 BGS262163 BQO262163 CAK262163 CKG262163 CUC262163 DDY262163 DNU262163 DXQ262163 EHM262163 ERI262163 FBE262163 FLA262163 FUW262163 GES262163 GOO262163 GYK262163 HIG262163 HSC262163 IBY262163 ILU262163 IVQ262163 JFM262163 JPI262163 JZE262163 KJA262163 KSW262163 LCS262163 LMO262163 LWK262163 MGG262163 MQC262163 MZY262163 NJU262163 NTQ262163 ODM262163 ONI262163 OXE262163 PHA262163 PQW262163 QAS262163 QKO262163 QUK262163 REG262163 ROC262163 RXY262163 SHU262163 SRQ262163 TBM262163 TLI262163 TVE262163 UFA262163 UOW262163 UYS262163 VIO262163 VSK262163 WCG262163 WMC262163 WVY262163 Q327699 JM327699 TI327699 ADE327699 ANA327699 AWW327699 BGS327699 BQO327699 CAK327699 CKG327699 CUC327699 DDY327699 DNU327699 DXQ327699 EHM327699 ERI327699 FBE327699 FLA327699 FUW327699 GES327699 GOO327699 GYK327699 HIG327699 HSC327699 IBY327699 ILU327699 IVQ327699 JFM327699 JPI327699 JZE327699 KJA327699 KSW327699 LCS327699 LMO327699 LWK327699 MGG327699 MQC327699 MZY327699 NJU327699 NTQ327699 ODM327699 ONI327699 OXE327699 PHA327699 PQW327699 QAS327699 QKO327699 QUK327699 REG327699 ROC327699 RXY327699 SHU327699 SRQ327699 TBM327699 TLI327699 TVE327699 UFA327699 UOW327699 UYS327699 VIO327699 VSK327699 WCG327699 WMC327699 WVY327699 Q393235 JM393235 TI393235 ADE393235 ANA393235 AWW393235 BGS393235 BQO393235 CAK393235 CKG393235 CUC393235 DDY393235 DNU393235 DXQ393235 EHM393235 ERI393235 FBE393235 FLA393235 FUW393235 GES393235 GOO393235 GYK393235 HIG393235 HSC393235 IBY393235 ILU393235 IVQ393235 JFM393235 JPI393235 JZE393235 KJA393235 KSW393235 LCS393235 LMO393235 LWK393235 MGG393235 MQC393235 MZY393235 NJU393235 NTQ393235 ODM393235 ONI393235 OXE393235 PHA393235 PQW393235 QAS393235 QKO393235 QUK393235 REG393235 ROC393235 RXY393235 SHU393235 SRQ393235 TBM393235 TLI393235 TVE393235 UFA393235 UOW393235 UYS393235 VIO393235 VSK393235 WCG393235 WMC393235 WVY393235 Q458771 JM458771 TI458771 ADE458771 ANA458771 AWW458771 BGS458771 BQO458771 CAK458771 CKG458771 CUC458771 DDY458771 DNU458771 DXQ458771 EHM458771 ERI458771 FBE458771 FLA458771 FUW458771 GES458771 GOO458771 GYK458771 HIG458771 HSC458771 IBY458771 ILU458771 IVQ458771 JFM458771 JPI458771 JZE458771 KJA458771 KSW458771 LCS458771 LMO458771 LWK458771 MGG458771 MQC458771 MZY458771 NJU458771 NTQ458771 ODM458771 ONI458771 OXE458771 PHA458771 PQW458771 QAS458771 QKO458771 QUK458771 REG458771 ROC458771 RXY458771 SHU458771 SRQ458771 TBM458771 TLI458771 TVE458771 UFA458771 UOW458771 UYS458771 VIO458771 VSK458771 WCG458771 WMC458771 WVY458771 Q524307 JM524307 TI524307 ADE524307 ANA524307 AWW524307 BGS524307 BQO524307 CAK524307 CKG524307 CUC524307 DDY524307 DNU524307 DXQ524307 EHM524307 ERI524307 FBE524307 FLA524307 FUW524307 GES524307 GOO524307 GYK524307 HIG524307 HSC524307 IBY524307 ILU524307 IVQ524307 JFM524307 JPI524307 JZE524307 KJA524307 KSW524307 LCS524307 LMO524307 LWK524307 MGG524307 MQC524307 MZY524307 NJU524307 NTQ524307 ODM524307 ONI524307 OXE524307 PHA524307 PQW524307 QAS524307 QKO524307 QUK524307 REG524307 ROC524307 RXY524307 SHU524307 SRQ524307 TBM524307 TLI524307 TVE524307 UFA524307 UOW524307 UYS524307 VIO524307 VSK524307 WCG524307 WMC524307 WVY524307 Q589843 JM589843 TI589843 ADE589843 ANA589843 AWW589843 BGS589843 BQO589843 CAK589843 CKG589843 CUC589843 DDY589843 DNU589843 DXQ589843 EHM589843 ERI589843 FBE589843 FLA589843 FUW589843 GES589843 GOO589843 GYK589843 HIG589843 HSC589843 IBY589843 ILU589843 IVQ589843 JFM589843 JPI589843 JZE589843 KJA589843 KSW589843 LCS589843 LMO589843 LWK589843 MGG589843 MQC589843 MZY589843 NJU589843 NTQ589843 ODM589843 ONI589843 OXE589843 PHA589843 PQW589843 QAS589843 QKO589843 QUK589843 REG589843 ROC589843 RXY589843 SHU589843 SRQ589843 TBM589843 TLI589843 TVE589843 UFA589843 UOW589843 UYS589843 VIO589843 VSK589843 WCG589843 WMC589843 WVY589843 Q655379 JM655379 TI655379 ADE655379 ANA655379 AWW655379 BGS655379 BQO655379 CAK655379 CKG655379 CUC655379 DDY655379 DNU655379 DXQ655379 EHM655379 ERI655379 FBE655379 FLA655379 FUW655379 GES655379 GOO655379 GYK655379 HIG655379 HSC655379 IBY655379 ILU655379 IVQ655379 JFM655379 JPI655379 JZE655379 KJA655379 KSW655379 LCS655379 LMO655379 LWK655379 MGG655379 MQC655379 MZY655379 NJU655379 NTQ655379 ODM655379 ONI655379 OXE655379 PHA655379 PQW655379 QAS655379 QKO655379 QUK655379 REG655379 ROC655379 RXY655379 SHU655379 SRQ655379 TBM655379 TLI655379 TVE655379 UFA655379 UOW655379 UYS655379 VIO655379 VSK655379 WCG655379 WMC655379 WVY655379 Q720915 JM720915 TI720915 ADE720915 ANA720915 AWW720915 BGS720915 BQO720915 CAK720915 CKG720915 CUC720915 DDY720915 DNU720915 DXQ720915 EHM720915 ERI720915 FBE720915 FLA720915 FUW720915 GES720915 GOO720915 GYK720915 HIG720915 HSC720915 IBY720915 ILU720915 IVQ720915 JFM720915 JPI720915 JZE720915 KJA720915 KSW720915 LCS720915 LMO720915 LWK720915 MGG720915 MQC720915 MZY720915 NJU720915 NTQ720915 ODM720915 ONI720915 OXE720915 PHA720915 PQW720915 QAS720915 QKO720915 QUK720915 REG720915 ROC720915 RXY720915 SHU720915 SRQ720915 TBM720915 TLI720915 TVE720915 UFA720915 UOW720915 UYS720915 VIO720915 VSK720915 WCG720915 WMC720915 WVY720915 Q786451 JM786451 TI786451 ADE786451 ANA786451 AWW786451 BGS786451 BQO786451 CAK786451 CKG786451 CUC786451 DDY786451 DNU786451 DXQ786451 EHM786451 ERI786451 FBE786451 FLA786451 FUW786451 GES786451 GOO786451 GYK786451 HIG786451 HSC786451 IBY786451 ILU786451 IVQ786451 JFM786451 JPI786451 JZE786451 KJA786451 KSW786451 LCS786451 LMO786451 LWK786451 MGG786451 MQC786451 MZY786451 NJU786451 NTQ786451 ODM786451 ONI786451 OXE786451 PHA786451 PQW786451 QAS786451 QKO786451 QUK786451 REG786451 ROC786451 RXY786451 SHU786451 SRQ786451 TBM786451 TLI786451 TVE786451 UFA786451 UOW786451 UYS786451 VIO786451 VSK786451 WCG786451 WMC786451 WVY786451 Q851987 JM851987 TI851987 ADE851987 ANA851987 AWW851987 BGS851987 BQO851987 CAK851987 CKG851987 CUC851987 DDY851987 DNU851987 DXQ851987 EHM851987 ERI851987 FBE851987 FLA851987 FUW851987 GES851987 GOO851987 GYK851987 HIG851987 HSC851987 IBY851987 ILU851987 IVQ851987 JFM851987 JPI851987 JZE851987 KJA851987 KSW851987 LCS851987 LMO851987 LWK851987 MGG851987 MQC851987 MZY851987 NJU851987 NTQ851987 ODM851987 ONI851987 OXE851987 PHA851987 PQW851987 QAS851987 QKO851987 QUK851987 REG851987 ROC851987 RXY851987 SHU851987 SRQ851987 TBM851987 TLI851987 TVE851987 UFA851987 UOW851987 UYS851987 VIO851987 VSK851987 WCG851987 WMC851987 WVY851987 Q917523 JM917523 TI917523 ADE917523 ANA917523 AWW917523 BGS917523 BQO917523 CAK917523 CKG917523 CUC917523 DDY917523 DNU917523 DXQ917523 EHM917523 ERI917523 FBE917523 FLA917523 FUW917523 GES917523 GOO917523 GYK917523 HIG917523 HSC917523 IBY917523 ILU917523 IVQ917523 JFM917523 JPI917523 JZE917523 KJA917523 KSW917523 LCS917523 LMO917523 LWK917523 MGG917523 MQC917523 MZY917523 NJU917523 NTQ917523 ODM917523 ONI917523 OXE917523 PHA917523 PQW917523 QAS917523 QKO917523 QUK917523 REG917523 ROC917523 RXY917523 SHU917523 SRQ917523 TBM917523 TLI917523 TVE917523 UFA917523 UOW917523 UYS917523 VIO917523 VSK917523 WCG917523 WMC917523 WVY917523 Q983059 JM983059 TI983059 ADE983059 ANA983059 AWW983059 BGS983059 BQO983059 CAK983059 CKG983059 CUC983059 DDY983059 DNU983059 DXQ983059 EHM983059 ERI983059 FBE983059 FLA983059 FUW983059 GES983059 GOO983059 GYK983059 HIG983059 HSC983059 IBY983059 ILU983059 IVQ983059 JFM983059 JPI983059 JZE983059 KJA983059 KSW983059 LCS983059 LMO983059 LWK983059 MGG983059 MQC983059 MZY983059 NJU983059 NTQ983059 ODM983059 ONI983059 OXE983059 PHA983059 PQW983059 QAS983059 QKO983059 QUK983059 REG983059 ROC983059 RXY983059 SHU983059 SRQ983059 TBM983059 TLI983059 TVE983059 UFA983059 UOW983059 UYS983059 VIO983059 VSK983059 WCG983059 JM19:JM20">
      <formula1>Q19&lt;=0.185</formula1>
    </dataValidation>
  </dataValidations>
  <pageMargins left="0.25" right="0.25" top="0.75" bottom="0.75" header="0.3" footer="0.3"/>
  <pageSetup paperSize="8"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showGridLines="0" tabSelected="1" view="pageBreakPreview" zoomScale="55" zoomScaleNormal="85" zoomScaleSheetLayoutView="55" workbookViewId="0">
      <selection activeCell="E10" sqref="E10"/>
    </sheetView>
  </sheetViews>
  <sheetFormatPr defaultRowHeight="15"/>
  <cols>
    <col min="1" max="1" width="9.7109375" style="107" customWidth="1"/>
    <col min="2" max="2" width="91.7109375" style="107" customWidth="1"/>
    <col min="3" max="3" width="29.85546875" style="107" bestFit="1" customWidth="1"/>
    <col min="4" max="4" width="38.85546875" style="107" customWidth="1"/>
    <col min="5" max="5" width="37" style="107" customWidth="1"/>
    <col min="6" max="6" width="26.85546875" style="107" customWidth="1"/>
    <col min="7" max="7" width="12.42578125" style="107" customWidth="1"/>
    <col min="8" max="8" width="19.140625" style="107" customWidth="1"/>
    <col min="9" max="9" width="18.28515625" style="107" customWidth="1"/>
    <col min="10" max="10" width="18.42578125" style="107" customWidth="1"/>
    <col min="11" max="11" width="19.28515625" style="107" customWidth="1"/>
    <col min="12" max="256" width="9.140625" style="107"/>
    <col min="257" max="257" width="9.7109375" style="107" customWidth="1"/>
    <col min="258" max="258" width="91.7109375" style="107" customWidth="1"/>
    <col min="259" max="259" width="29.85546875" style="107" bestFit="1" customWidth="1"/>
    <col min="260" max="260" width="38.85546875" style="107" customWidth="1"/>
    <col min="261" max="261" width="26.85546875" style="107" bestFit="1" customWidth="1"/>
    <col min="262" max="262" width="26.85546875" style="107" customWidth="1"/>
    <col min="263" max="263" width="12.42578125" style="107" customWidth="1"/>
    <col min="264" max="264" width="19.140625" style="107" customWidth="1"/>
    <col min="265" max="265" width="18.28515625" style="107" customWidth="1"/>
    <col min="266" max="266" width="18.42578125" style="107" customWidth="1"/>
    <col min="267" max="267" width="19.28515625" style="107" customWidth="1"/>
    <col min="268" max="512" width="9.140625" style="107"/>
    <col min="513" max="513" width="9.7109375" style="107" customWidth="1"/>
    <col min="514" max="514" width="91.7109375" style="107" customWidth="1"/>
    <col min="515" max="515" width="29.85546875" style="107" bestFit="1" customWidth="1"/>
    <col min="516" max="516" width="38.85546875" style="107" customWidth="1"/>
    <col min="517" max="517" width="26.85546875" style="107" bestFit="1" customWidth="1"/>
    <col min="518" max="518" width="26.85546875" style="107" customWidth="1"/>
    <col min="519" max="519" width="12.42578125" style="107" customWidth="1"/>
    <col min="520" max="520" width="19.140625" style="107" customWidth="1"/>
    <col min="521" max="521" width="18.28515625" style="107" customWidth="1"/>
    <col min="522" max="522" width="18.42578125" style="107" customWidth="1"/>
    <col min="523" max="523" width="19.28515625" style="107" customWidth="1"/>
    <col min="524" max="768" width="9.140625" style="107"/>
    <col min="769" max="769" width="9.7109375" style="107" customWidth="1"/>
    <col min="770" max="770" width="91.7109375" style="107" customWidth="1"/>
    <col min="771" max="771" width="29.85546875" style="107" bestFit="1" customWidth="1"/>
    <col min="772" max="772" width="38.85546875" style="107" customWidth="1"/>
    <col min="773" max="773" width="26.85546875" style="107" bestFit="1" customWidth="1"/>
    <col min="774" max="774" width="26.85546875" style="107" customWidth="1"/>
    <col min="775" max="775" width="12.42578125" style="107" customWidth="1"/>
    <col min="776" max="776" width="19.140625" style="107" customWidth="1"/>
    <col min="777" max="777" width="18.28515625" style="107" customWidth="1"/>
    <col min="778" max="778" width="18.42578125" style="107" customWidth="1"/>
    <col min="779" max="779" width="19.28515625" style="107" customWidth="1"/>
    <col min="780" max="1024" width="9.140625" style="107"/>
    <col min="1025" max="1025" width="9.7109375" style="107" customWidth="1"/>
    <col min="1026" max="1026" width="91.7109375" style="107" customWidth="1"/>
    <col min="1027" max="1027" width="29.85546875" style="107" bestFit="1" customWidth="1"/>
    <col min="1028" max="1028" width="38.85546875" style="107" customWidth="1"/>
    <col min="1029" max="1029" width="26.85546875" style="107" bestFit="1" customWidth="1"/>
    <col min="1030" max="1030" width="26.85546875" style="107" customWidth="1"/>
    <col min="1031" max="1031" width="12.42578125" style="107" customWidth="1"/>
    <col min="1032" max="1032" width="19.140625" style="107" customWidth="1"/>
    <col min="1033" max="1033" width="18.28515625" style="107" customWidth="1"/>
    <col min="1034" max="1034" width="18.42578125" style="107" customWidth="1"/>
    <col min="1035" max="1035" width="19.28515625" style="107" customWidth="1"/>
    <col min="1036" max="1280" width="9.140625" style="107"/>
    <col min="1281" max="1281" width="9.7109375" style="107" customWidth="1"/>
    <col min="1282" max="1282" width="91.7109375" style="107" customWidth="1"/>
    <col min="1283" max="1283" width="29.85546875" style="107" bestFit="1" customWidth="1"/>
    <col min="1284" max="1284" width="38.85546875" style="107" customWidth="1"/>
    <col min="1285" max="1285" width="26.85546875" style="107" bestFit="1" customWidth="1"/>
    <col min="1286" max="1286" width="26.85546875" style="107" customWidth="1"/>
    <col min="1287" max="1287" width="12.42578125" style="107" customWidth="1"/>
    <col min="1288" max="1288" width="19.140625" style="107" customWidth="1"/>
    <col min="1289" max="1289" width="18.28515625" style="107" customWidth="1"/>
    <col min="1290" max="1290" width="18.42578125" style="107" customWidth="1"/>
    <col min="1291" max="1291" width="19.28515625" style="107" customWidth="1"/>
    <col min="1292" max="1536" width="9.140625" style="107"/>
    <col min="1537" max="1537" width="9.7109375" style="107" customWidth="1"/>
    <col min="1538" max="1538" width="91.7109375" style="107" customWidth="1"/>
    <col min="1539" max="1539" width="29.85546875" style="107" bestFit="1" customWidth="1"/>
    <col min="1540" max="1540" width="38.85546875" style="107" customWidth="1"/>
    <col min="1541" max="1541" width="26.85546875" style="107" bestFit="1" customWidth="1"/>
    <col min="1542" max="1542" width="26.85546875" style="107" customWidth="1"/>
    <col min="1543" max="1543" width="12.42578125" style="107" customWidth="1"/>
    <col min="1544" max="1544" width="19.140625" style="107" customWidth="1"/>
    <col min="1545" max="1545" width="18.28515625" style="107" customWidth="1"/>
    <col min="1546" max="1546" width="18.42578125" style="107" customWidth="1"/>
    <col min="1547" max="1547" width="19.28515625" style="107" customWidth="1"/>
    <col min="1548" max="1792" width="9.140625" style="107"/>
    <col min="1793" max="1793" width="9.7109375" style="107" customWidth="1"/>
    <col min="1794" max="1794" width="91.7109375" style="107" customWidth="1"/>
    <col min="1795" max="1795" width="29.85546875" style="107" bestFit="1" customWidth="1"/>
    <col min="1796" max="1796" width="38.85546875" style="107" customWidth="1"/>
    <col min="1797" max="1797" width="26.85546875" style="107" bestFit="1" customWidth="1"/>
    <col min="1798" max="1798" width="26.85546875" style="107" customWidth="1"/>
    <col min="1799" max="1799" width="12.42578125" style="107" customWidth="1"/>
    <col min="1800" max="1800" width="19.140625" style="107" customWidth="1"/>
    <col min="1801" max="1801" width="18.28515625" style="107" customWidth="1"/>
    <col min="1802" max="1802" width="18.42578125" style="107" customWidth="1"/>
    <col min="1803" max="1803" width="19.28515625" style="107" customWidth="1"/>
    <col min="1804" max="2048" width="9.140625" style="107"/>
    <col min="2049" max="2049" width="9.7109375" style="107" customWidth="1"/>
    <col min="2050" max="2050" width="91.7109375" style="107" customWidth="1"/>
    <col min="2051" max="2051" width="29.85546875" style="107" bestFit="1" customWidth="1"/>
    <col min="2052" max="2052" width="38.85546875" style="107" customWidth="1"/>
    <col min="2053" max="2053" width="26.85546875" style="107" bestFit="1" customWidth="1"/>
    <col min="2054" max="2054" width="26.85546875" style="107" customWidth="1"/>
    <col min="2055" max="2055" width="12.42578125" style="107" customWidth="1"/>
    <col min="2056" max="2056" width="19.140625" style="107" customWidth="1"/>
    <col min="2057" max="2057" width="18.28515625" style="107" customWidth="1"/>
    <col min="2058" max="2058" width="18.42578125" style="107" customWidth="1"/>
    <col min="2059" max="2059" width="19.28515625" style="107" customWidth="1"/>
    <col min="2060" max="2304" width="9.140625" style="107"/>
    <col min="2305" max="2305" width="9.7109375" style="107" customWidth="1"/>
    <col min="2306" max="2306" width="91.7109375" style="107" customWidth="1"/>
    <col min="2307" max="2307" width="29.85546875" style="107" bestFit="1" customWidth="1"/>
    <col min="2308" max="2308" width="38.85546875" style="107" customWidth="1"/>
    <col min="2309" max="2309" width="26.85546875" style="107" bestFit="1" customWidth="1"/>
    <col min="2310" max="2310" width="26.85546875" style="107" customWidth="1"/>
    <col min="2311" max="2311" width="12.42578125" style="107" customWidth="1"/>
    <col min="2312" max="2312" width="19.140625" style="107" customWidth="1"/>
    <col min="2313" max="2313" width="18.28515625" style="107" customWidth="1"/>
    <col min="2314" max="2314" width="18.42578125" style="107" customWidth="1"/>
    <col min="2315" max="2315" width="19.28515625" style="107" customWidth="1"/>
    <col min="2316" max="2560" width="9.140625" style="107"/>
    <col min="2561" max="2561" width="9.7109375" style="107" customWidth="1"/>
    <col min="2562" max="2562" width="91.7109375" style="107" customWidth="1"/>
    <col min="2563" max="2563" width="29.85546875" style="107" bestFit="1" customWidth="1"/>
    <col min="2564" max="2564" width="38.85546875" style="107" customWidth="1"/>
    <col min="2565" max="2565" width="26.85546875" style="107" bestFit="1" customWidth="1"/>
    <col min="2566" max="2566" width="26.85546875" style="107" customWidth="1"/>
    <col min="2567" max="2567" width="12.42578125" style="107" customWidth="1"/>
    <col min="2568" max="2568" width="19.140625" style="107" customWidth="1"/>
    <col min="2569" max="2569" width="18.28515625" style="107" customWidth="1"/>
    <col min="2570" max="2570" width="18.42578125" style="107" customWidth="1"/>
    <col min="2571" max="2571" width="19.28515625" style="107" customWidth="1"/>
    <col min="2572" max="2816" width="9.140625" style="107"/>
    <col min="2817" max="2817" width="9.7109375" style="107" customWidth="1"/>
    <col min="2818" max="2818" width="91.7109375" style="107" customWidth="1"/>
    <col min="2819" max="2819" width="29.85546875" style="107" bestFit="1" customWidth="1"/>
    <col min="2820" max="2820" width="38.85546875" style="107" customWidth="1"/>
    <col min="2821" max="2821" width="26.85546875" style="107" bestFit="1" customWidth="1"/>
    <col min="2822" max="2822" width="26.85546875" style="107" customWidth="1"/>
    <col min="2823" max="2823" width="12.42578125" style="107" customWidth="1"/>
    <col min="2824" max="2824" width="19.140625" style="107" customWidth="1"/>
    <col min="2825" max="2825" width="18.28515625" style="107" customWidth="1"/>
    <col min="2826" max="2826" width="18.42578125" style="107" customWidth="1"/>
    <col min="2827" max="2827" width="19.28515625" style="107" customWidth="1"/>
    <col min="2828" max="3072" width="9.140625" style="107"/>
    <col min="3073" max="3073" width="9.7109375" style="107" customWidth="1"/>
    <col min="3074" max="3074" width="91.7109375" style="107" customWidth="1"/>
    <col min="3075" max="3075" width="29.85546875" style="107" bestFit="1" customWidth="1"/>
    <col min="3076" max="3076" width="38.85546875" style="107" customWidth="1"/>
    <col min="3077" max="3077" width="26.85546875" style="107" bestFit="1" customWidth="1"/>
    <col min="3078" max="3078" width="26.85546875" style="107" customWidth="1"/>
    <col min="3079" max="3079" width="12.42578125" style="107" customWidth="1"/>
    <col min="3080" max="3080" width="19.140625" style="107" customWidth="1"/>
    <col min="3081" max="3081" width="18.28515625" style="107" customWidth="1"/>
    <col min="3082" max="3082" width="18.42578125" style="107" customWidth="1"/>
    <col min="3083" max="3083" width="19.28515625" style="107" customWidth="1"/>
    <col min="3084" max="3328" width="9.140625" style="107"/>
    <col min="3329" max="3329" width="9.7109375" style="107" customWidth="1"/>
    <col min="3330" max="3330" width="91.7109375" style="107" customWidth="1"/>
    <col min="3331" max="3331" width="29.85546875" style="107" bestFit="1" customWidth="1"/>
    <col min="3332" max="3332" width="38.85546875" style="107" customWidth="1"/>
    <col min="3333" max="3333" width="26.85546875" style="107" bestFit="1" customWidth="1"/>
    <col min="3334" max="3334" width="26.85546875" style="107" customWidth="1"/>
    <col min="3335" max="3335" width="12.42578125" style="107" customWidth="1"/>
    <col min="3336" max="3336" width="19.140625" style="107" customWidth="1"/>
    <col min="3337" max="3337" width="18.28515625" style="107" customWidth="1"/>
    <col min="3338" max="3338" width="18.42578125" style="107" customWidth="1"/>
    <col min="3339" max="3339" width="19.28515625" style="107" customWidth="1"/>
    <col min="3340" max="3584" width="9.140625" style="107"/>
    <col min="3585" max="3585" width="9.7109375" style="107" customWidth="1"/>
    <col min="3586" max="3586" width="91.7109375" style="107" customWidth="1"/>
    <col min="3587" max="3587" width="29.85546875" style="107" bestFit="1" customWidth="1"/>
    <col min="3588" max="3588" width="38.85546875" style="107" customWidth="1"/>
    <col min="3589" max="3589" width="26.85546875" style="107" bestFit="1" customWidth="1"/>
    <col min="3590" max="3590" width="26.85546875" style="107" customWidth="1"/>
    <col min="3591" max="3591" width="12.42578125" style="107" customWidth="1"/>
    <col min="3592" max="3592" width="19.140625" style="107" customWidth="1"/>
    <col min="3593" max="3593" width="18.28515625" style="107" customWidth="1"/>
    <col min="3594" max="3594" width="18.42578125" style="107" customWidth="1"/>
    <col min="3595" max="3595" width="19.28515625" style="107" customWidth="1"/>
    <col min="3596" max="3840" width="9.140625" style="107"/>
    <col min="3841" max="3841" width="9.7109375" style="107" customWidth="1"/>
    <col min="3842" max="3842" width="91.7109375" style="107" customWidth="1"/>
    <col min="3843" max="3843" width="29.85546875" style="107" bestFit="1" customWidth="1"/>
    <col min="3844" max="3844" width="38.85546875" style="107" customWidth="1"/>
    <col min="3845" max="3845" width="26.85546875" style="107" bestFit="1" customWidth="1"/>
    <col min="3846" max="3846" width="26.85546875" style="107" customWidth="1"/>
    <col min="3847" max="3847" width="12.42578125" style="107" customWidth="1"/>
    <col min="3848" max="3848" width="19.140625" style="107" customWidth="1"/>
    <col min="3849" max="3849" width="18.28515625" style="107" customWidth="1"/>
    <col min="3850" max="3850" width="18.42578125" style="107" customWidth="1"/>
    <col min="3851" max="3851" width="19.28515625" style="107" customWidth="1"/>
    <col min="3852" max="4096" width="9.140625" style="107"/>
    <col min="4097" max="4097" width="9.7109375" style="107" customWidth="1"/>
    <col min="4098" max="4098" width="91.7109375" style="107" customWidth="1"/>
    <col min="4099" max="4099" width="29.85546875" style="107" bestFit="1" customWidth="1"/>
    <col min="4100" max="4100" width="38.85546875" style="107" customWidth="1"/>
    <col min="4101" max="4101" width="26.85546875" style="107" bestFit="1" customWidth="1"/>
    <col min="4102" max="4102" width="26.85546875" style="107" customWidth="1"/>
    <col min="4103" max="4103" width="12.42578125" style="107" customWidth="1"/>
    <col min="4104" max="4104" width="19.140625" style="107" customWidth="1"/>
    <col min="4105" max="4105" width="18.28515625" style="107" customWidth="1"/>
    <col min="4106" max="4106" width="18.42578125" style="107" customWidth="1"/>
    <col min="4107" max="4107" width="19.28515625" style="107" customWidth="1"/>
    <col min="4108" max="4352" width="9.140625" style="107"/>
    <col min="4353" max="4353" width="9.7109375" style="107" customWidth="1"/>
    <col min="4354" max="4354" width="91.7109375" style="107" customWidth="1"/>
    <col min="4355" max="4355" width="29.85546875" style="107" bestFit="1" customWidth="1"/>
    <col min="4356" max="4356" width="38.85546875" style="107" customWidth="1"/>
    <col min="4357" max="4357" width="26.85546875" style="107" bestFit="1" customWidth="1"/>
    <col min="4358" max="4358" width="26.85546875" style="107" customWidth="1"/>
    <col min="4359" max="4359" width="12.42578125" style="107" customWidth="1"/>
    <col min="4360" max="4360" width="19.140625" style="107" customWidth="1"/>
    <col min="4361" max="4361" width="18.28515625" style="107" customWidth="1"/>
    <col min="4362" max="4362" width="18.42578125" style="107" customWidth="1"/>
    <col min="4363" max="4363" width="19.28515625" style="107" customWidth="1"/>
    <col min="4364" max="4608" width="9.140625" style="107"/>
    <col min="4609" max="4609" width="9.7109375" style="107" customWidth="1"/>
    <col min="4610" max="4610" width="91.7109375" style="107" customWidth="1"/>
    <col min="4611" max="4611" width="29.85546875" style="107" bestFit="1" customWidth="1"/>
    <col min="4612" max="4612" width="38.85546875" style="107" customWidth="1"/>
    <col min="4613" max="4613" width="26.85546875" style="107" bestFit="1" customWidth="1"/>
    <col min="4614" max="4614" width="26.85546875" style="107" customWidth="1"/>
    <col min="4615" max="4615" width="12.42578125" style="107" customWidth="1"/>
    <col min="4616" max="4616" width="19.140625" style="107" customWidth="1"/>
    <col min="4617" max="4617" width="18.28515625" style="107" customWidth="1"/>
    <col min="4618" max="4618" width="18.42578125" style="107" customWidth="1"/>
    <col min="4619" max="4619" width="19.28515625" style="107" customWidth="1"/>
    <col min="4620" max="4864" width="9.140625" style="107"/>
    <col min="4865" max="4865" width="9.7109375" style="107" customWidth="1"/>
    <col min="4866" max="4866" width="91.7109375" style="107" customWidth="1"/>
    <col min="4867" max="4867" width="29.85546875" style="107" bestFit="1" customWidth="1"/>
    <col min="4868" max="4868" width="38.85546875" style="107" customWidth="1"/>
    <col min="4869" max="4869" width="26.85546875" style="107" bestFit="1" customWidth="1"/>
    <col min="4870" max="4870" width="26.85546875" style="107" customWidth="1"/>
    <col min="4871" max="4871" width="12.42578125" style="107" customWidth="1"/>
    <col min="4872" max="4872" width="19.140625" style="107" customWidth="1"/>
    <col min="4873" max="4873" width="18.28515625" style="107" customWidth="1"/>
    <col min="4874" max="4874" width="18.42578125" style="107" customWidth="1"/>
    <col min="4875" max="4875" width="19.28515625" style="107" customWidth="1"/>
    <col min="4876" max="5120" width="9.140625" style="107"/>
    <col min="5121" max="5121" width="9.7109375" style="107" customWidth="1"/>
    <col min="5122" max="5122" width="91.7109375" style="107" customWidth="1"/>
    <col min="5123" max="5123" width="29.85546875" style="107" bestFit="1" customWidth="1"/>
    <col min="5124" max="5124" width="38.85546875" style="107" customWidth="1"/>
    <col min="5125" max="5125" width="26.85546875" style="107" bestFit="1" customWidth="1"/>
    <col min="5126" max="5126" width="26.85546875" style="107" customWidth="1"/>
    <col min="5127" max="5127" width="12.42578125" style="107" customWidth="1"/>
    <col min="5128" max="5128" width="19.140625" style="107" customWidth="1"/>
    <col min="5129" max="5129" width="18.28515625" style="107" customWidth="1"/>
    <col min="5130" max="5130" width="18.42578125" style="107" customWidth="1"/>
    <col min="5131" max="5131" width="19.28515625" style="107" customWidth="1"/>
    <col min="5132" max="5376" width="9.140625" style="107"/>
    <col min="5377" max="5377" width="9.7109375" style="107" customWidth="1"/>
    <col min="5378" max="5378" width="91.7109375" style="107" customWidth="1"/>
    <col min="5379" max="5379" width="29.85546875" style="107" bestFit="1" customWidth="1"/>
    <col min="5380" max="5380" width="38.85546875" style="107" customWidth="1"/>
    <col min="5381" max="5381" width="26.85546875" style="107" bestFit="1" customWidth="1"/>
    <col min="5382" max="5382" width="26.85546875" style="107" customWidth="1"/>
    <col min="5383" max="5383" width="12.42578125" style="107" customWidth="1"/>
    <col min="5384" max="5384" width="19.140625" style="107" customWidth="1"/>
    <col min="5385" max="5385" width="18.28515625" style="107" customWidth="1"/>
    <col min="5386" max="5386" width="18.42578125" style="107" customWidth="1"/>
    <col min="5387" max="5387" width="19.28515625" style="107" customWidth="1"/>
    <col min="5388" max="5632" width="9.140625" style="107"/>
    <col min="5633" max="5633" width="9.7109375" style="107" customWidth="1"/>
    <col min="5634" max="5634" width="91.7109375" style="107" customWidth="1"/>
    <col min="5635" max="5635" width="29.85546875" style="107" bestFit="1" customWidth="1"/>
    <col min="5636" max="5636" width="38.85546875" style="107" customWidth="1"/>
    <col min="5637" max="5637" width="26.85546875" style="107" bestFit="1" customWidth="1"/>
    <col min="5638" max="5638" width="26.85546875" style="107" customWidth="1"/>
    <col min="5639" max="5639" width="12.42578125" style="107" customWidth="1"/>
    <col min="5640" max="5640" width="19.140625" style="107" customWidth="1"/>
    <col min="5641" max="5641" width="18.28515625" style="107" customWidth="1"/>
    <col min="5642" max="5642" width="18.42578125" style="107" customWidth="1"/>
    <col min="5643" max="5643" width="19.28515625" style="107" customWidth="1"/>
    <col min="5644" max="5888" width="9.140625" style="107"/>
    <col min="5889" max="5889" width="9.7109375" style="107" customWidth="1"/>
    <col min="5890" max="5890" width="91.7109375" style="107" customWidth="1"/>
    <col min="5891" max="5891" width="29.85546875" style="107" bestFit="1" customWidth="1"/>
    <col min="5892" max="5892" width="38.85546875" style="107" customWidth="1"/>
    <col min="5893" max="5893" width="26.85546875" style="107" bestFit="1" customWidth="1"/>
    <col min="5894" max="5894" width="26.85546875" style="107" customWidth="1"/>
    <col min="5895" max="5895" width="12.42578125" style="107" customWidth="1"/>
    <col min="5896" max="5896" width="19.140625" style="107" customWidth="1"/>
    <col min="5897" max="5897" width="18.28515625" style="107" customWidth="1"/>
    <col min="5898" max="5898" width="18.42578125" style="107" customWidth="1"/>
    <col min="5899" max="5899" width="19.28515625" style="107" customWidth="1"/>
    <col min="5900" max="6144" width="9.140625" style="107"/>
    <col min="6145" max="6145" width="9.7109375" style="107" customWidth="1"/>
    <col min="6146" max="6146" width="91.7109375" style="107" customWidth="1"/>
    <col min="6147" max="6147" width="29.85546875" style="107" bestFit="1" customWidth="1"/>
    <col min="6148" max="6148" width="38.85546875" style="107" customWidth="1"/>
    <col min="6149" max="6149" width="26.85546875" style="107" bestFit="1" customWidth="1"/>
    <col min="6150" max="6150" width="26.85546875" style="107" customWidth="1"/>
    <col min="6151" max="6151" width="12.42578125" style="107" customWidth="1"/>
    <col min="6152" max="6152" width="19.140625" style="107" customWidth="1"/>
    <col min="6153" max="6153" width="18.28515625" style="107" customWidth="1"/>
    <col min="6154" max="6154" width="18.42578125" style="107" customWidth="1"/>
    <col min="6155" max="6155" width="19.28515625" style="107" customWidth="1"/>
    <col min="6156" max="6400" width="9.140625" style="107"/>
    <col min="6401" max="6401" width="9.7109375" style="107" customWidth="1"/>
    <col min="6402" max="6402" width="91.7109375" style="107" customWidth="1"/>
    <col min="6403" max="6403" width="29.85546875" style="107" bestFit="1" customWidth="1"/>
    <col min="6404" max="6404" width="38.85546875" style="107" customWidth="1"/>
    <col min="6405" max="6405" width="26.85546875" style="107" bestFit="1" customWidth="1"/>
    <col min="6406" max="6406" width="26.85546875" style="107" customWidth="1"/>
    <col min="6407" max="6407" width="12.42578125" style="107" customWidth="1"/>
    <col min="6408" max="6408" width="19.140625" style="107" customWidth="1"/>
    <col min="6409" max="6409" width="18.28515625" style="107" customWidth="1"/>
    <col min="6410" max="6410" width="18.42578125" style="107" customWidth="1"/>
    <col min="6411" max="6411" width="19.28515625" style="107" customWidth="1"/>
    <col min="6412" max="6656" width="9.140625" style="107"/>
    <col min="6657" max="6657" width="9.7109375" style="107" customWidth="1"/>
    <col min="6658" max="6658" width="91.7109375" style="107" customWidth="1"/>
    <col min="6659" max="6659" width="29.85546875" style="107" bestFit="1" customWidth="1"/>
    <col min="6660" max="6660" width="38.85546875" style="107" customWidth="1"/>
    <col min="6661" max="6661" width="26.85546875" style="107" bestFit="1" customWidth="1"/>
    <col min="6662" max="6662" width="26.85546875" style="107" customWidth="1"/>
    <col min="6663" max="6663" width="12.42578125" style="107" customWidth="1"/>
    <col min="6664" max="6664" width="19.140625" style="107" customWidth="1"/>
    <col min="6665" max="6665" width="18.28515625" style="107" customWidth="1"/>
    <col min="6666" max="6666" width="18.42578125" style="107" customWidth="1"/>
    <col min="6667" max="6667" width="19.28515625" style="107" customWidth="1"/>
    <col min="6668" max="6912" width="9.140625" style="107"/>
    <col min="6913" max="6913" width="9.7109375" style="107" customWidth="1"/>
    <col min="6914" max="6914" width="91.7109375" style="107" customWidth="1"/>
    <col min="6915" max="6915" width="29.85546875" style="107" bestFit="1" customWidth="1"/>
    <col min="6916" max="6916" width="38.85546875" style="107" customWidth="1"/>
    <col min="6917" max="6917" width="26.85546875" style="107" bestFit="1" customWidth="1"/>
    <col min="6918" max="6918" width="26.85546875" style="107" customWidth="1"/>
    <col min="6919" max="6919" width="12.42578125" style="107" customWidth="1"/>
    <col min="6920" max="6920" width="19.140625" style="107" customWidth="1"/>
    <col min="6921" max="6921" width="18.28515625" style="107" customWidth="1"/>
    <col min="6922" max="6922" width="18.42578125" style="107" customWidth="1"/>
    <col min="6923" max="6923" width="19.28515625" style="107" customWidth="1"/>
    <col min="6924" max="7168" width="9.140625" style="107"/>
    <col min="7169" max="7169" width="9.7109375" style="107" customWidth="1"/>
    <col min="7170" max="7170" width="91.7109375" style="107" customWidth="1"/>
    <col min="7171" max="7171" width="29.85546875" style="107" bestFit="1" customWidth="1"/>
    <col min="7172" max="7172" width="38.85546875" style="107" customWidth="1"/>
    <col min="7173" max="7173" width="26.85546875" style="107" bestFit="1" customWidth="1"/>
    <col min="7174" max="7174" width="26.85546875" style="107" customWidth="1"/>
    <col min="7175" max="7175" width="12.42578125" style="107" customWidth="1"/>
    <col min="7176" max="7176" width="19.140625" style="107" customWidth="1"/>
    <col min="7177" max="7177" width="18.28515625" style="107" customWidth="1"/>
    <col min="7178" max="7178" width="18.42578125" style="107" customWidth="1"/>
    <col min="7179" max="7179" width="19.28515625" style="107" customWidth="1"/>
    <col min="7180" max="7424" width="9.140625" style="107"/>
    <col min="7425" max="7425" width="9.7109375" style="107" customWidth="1"/>
    <col min="7426" max="7426" width="91.7109375" style="107" customWidth="1"/>
    <col min="7427" max="7427" width="29.85546875" style="107" bestFit="1" customWidth="1"/>
    <col min="7428" max="7428" width="38.85546875" style="107" customWidth="1"/>
    <col min="7429" max="7429" width="26.85546875" style="107" bestFit="1" customWidth="1"/>
    <col min="7430" max="7430" width="26.85546875" style="107" customWidth="1"/>
    <col min="7431" max="7431" width="12.42578125" style="107" customWidth="1"/>
    <col min="7432" max="7432" width="19.140625" style="107" customWidth="1"/>
    <col min="7433" max="7433" width="18.28515625" style="107" customWidth="1"/>
    <col min="7434" max="7434" width="18.42578125" style="107" customWidth="1"/>
    <col min="7435" max="7435" width="19.28515625" style="107" customWidth="1"/>
    <col min="7436" max="7680" width="9.140625" style="107"/>
    <col min="7681" max="7681" width="9.7109375" style="107" customWidth="1"/>
    <col min="7682" max="7682" width="91.7109375" style="107" customWidth="1"/>
    <col min="7683" max="7683" width="29.85546875" style="107" bestFit="1" customWidth="1"/>
    <col min="7684" max="7684" width="38.85546875" style="107" customWidth="1"/>
    <col min="7685" max="7685" width="26.85546875" style="107" bestFit="1" customWidth="1"/>
    <col min="7686" max="7686" width="26.85546875" style="107" customWidth="1"/>
    <col min="7687" max="7687" width="12.42578125" style="107" customWidth="1"/>
    <col min="7688" max="7688" width="19.140625" style="107" customWidth="1"/>
    <col min="7689" max="7689" width="18.28515625" style="107" customWidth="1"/>
    <col min="7690" max="7690" width="18.42578125" style="107" customWidth="1"/>
    <col min="7691" max="7691" width="19.28515625" style="107" customWidth="1"/>
    <col min="7692" max="7936" width="9.140625" style="107"/>
    <col min="7937" max="7937" width="9.7109375" style="107" customWidth="1"/>
    <col min="7938" max="7938" width="91.7109375" style="107" customWidth="1"/>
    <col min="7939" max="7939" width="29.85546875" style="107" bestFit="1" customWidth="1"/>
    <col min="7940" max="7940" width="38.85546875" style="107" customWidth="1"/>
    <col min="7941" max="7941" width="26.85546875" style="107" bestFit="1" customWidth="1"/>
    <col min="7942" max="7942" width="26.85546875" style="107" customWidth="1"/>
    <col min="7943" max="7943" width="12.42578125" style="107" customWidth="1"/>
    <col min="7944" max="7944" width="19.140625" style="107" customWidth="1"/>
    <col min="7945" max="7945" width="18.28515625" style="107" customWidth="1"/>
    <col min="7946" max="7946" width="18.42578125" style="107" customWidth="1"/>
    <col min="7947" max="7947" width="19.28515625" style="107" customWidth="1"/>
    <col min="7948" max="8192" width="9.140625" style="107"/>
    <col min="8193" max="8193" width="9.7109375" style="107" customWidth="1"/>
    <col min="8194" max="8194" width="91.7109375" style="107" customWidth="1"/>
    <col min="8195" max="8195" width="29.85546875" style="107" bestFit="1" customWidth="1"/>
    <col min="8196" max="8196" width="38.85546875" style="107" customWidth="1"/>
    <col min="8197" max="8197" width="26.85546875" style="107" bestFit="1" customWidth="1"/>
    <col min="8198" max="8198" width="26.85546875" style="107" customWidth="1"/>
    <col min="8199" max="8199" width="12.42578125" style="107" customWidth="1"/>
    <col min="8200" max="8200" width="19.140625" style="107" customWidth="1"/>
    <col min="8201" max="8201" width="18.28515625" style="107" customWidth="1"/>
    <col min="8202" max="8202" width="18.42578125" style="107" customWidth="1"/>
    <col min="8203" max="8203" width="19.28515625" style="107" customWidth="1"/>
    <col min="8204" max="8448" width="9.140625" style="107"/>
    <col min="8449" max="8449" width="9.7109375" style="107" customWidth="1"/>
    <col min="8450" max="8450" width="91.7109375" style="107" customWidth="1"/>
    <col min="8451" max="8451" width="29.85546875" style="107" bestFit="1" customWidth="1"/>
    <col min="8452" max="8452" width="38.85546875" style="107" customWidth="1"/>
    <col min="8453" max="8453" width="26.85546875" style="107" bestFit="1" customWidth="1"/>
    <col min="8454" max="8454" width="26.85546875" style="107" customWidth="1"/>
    <col min="8455" max="8455" width="12.42578125" style="107" customWidth="1"/>
    <col min="8456" max="8456" width="19.140625" style="107" customWidth="1"/>
    <col min="8457" max="8457" width="18.28515625" style="107" customWidth="1"/>
    <col min="8458" max="8458" width="18.42578125" style="107" customWidth="1"/>
    <col min="8459" max="8459" width="19.28515625" style="107" customWidth="1"/>
    <col min="8460" max="8704" width="9.140625" style="107"/>
    <col min="8705" max="8705" width="9.7109375" style="107" customWidth="1"/>
    <col min="8706" max="8706" width="91.7109375" style="107" customWidth="1"/>
    <col min="8707" max="8707" width="29.85546875" style="107" bestFit="1" customWidth="1"/>
    <col min="8708" max="8708" width="38.85546875" style="107" customWidth="1"/>
    <col min="8709" max="8709" width="26.85546875" style="107" bestFit="1" customWidth="1"/>
    <col min="8710" max="8710" width="26.85546875" style="107" customWidth="1"/>
    <col min="8711" max="8711" width="12.42578125" style="107" customWidth="1"/>
    <col min="8712" max="8712" width="19.140625" style="107" customWidth="1"/>
    <col min="8713" max="8713" width="18.28515625" style="107" customWidth="1"/>
    <col min="8714" max="8714" width="18.42578125" style="107" customWidth="1"/>
    <col min="8715" max="8715" width="19.28515625" style="107" customWidth="1"/>
    <col min="8716" max="8960" width="9.140625" style="107"/>
    <col min="8961" max="8961" width="9.7109375" style="107" customWidth="1"/>
    <col min="8962" max="8962" width="91.7109375" style="107" customWidth="1"/>
    <col min="8963" max="8963" width="29.85546875" style="107" bestFit="1" customWidth="1"/>
    <col min="8964" max="8964" width="38.85546875" style="107" customWidth="1"/>
    <col min="8965" max="8965" width="26.85546875" style="107" bestFit="1" customWidth="1"/>
    <col min="8966" max="8966" width="26.85546875" style="107" customWidth="1"/>
    <col min="8967" max="8967" width="12.42578125" style="107" customWidth="1"/>
    <col min="8968" max="8968" width="19.140625" style="107" customWidth="1"/>
    <col min="8969" max="8969" width="18.28515625" style="107" customWidth="1"/>
    <col min="8970" max="8970" width="18.42578125" style="107" customWidth="1"/>
    <col min="8971" max="8971" width="19.28515625" style="107" customWidth="1"/>
    <col min="8972" max="9216" width="9.140625" style="107"/>
    <col min="9217" max="9217" width="9.7109375" style="107" customWidth="1"/>
    <col min="9218" max="9218" width="91.7109375" style="107" customWidth="1"/>
    <col min="9219" max="9219" width="29.85546875" style="107" bestFit="1" customWidth="1"/>
    <col min="9220" max="9220" width="38.85546875" style="107" customWidth="1"/>
    <col min="9221" max="9221" width="26.85546875" style="107" bestFit="1" customWidth="1"/>
    <col min="9222" max="9222" width="26.85546875" style="107" customWidth="1"/>
    <col min="9223" max="9223" width="12.42578125" style="107" customWidth="1"/>
    <col min="9224" max="9224" width="19.140625" style="107" customWidth="1"/>
    <col min="9225" max="9225" width="18.28515625" style="107" customWidth="1"/>
    <col min="9226" max="9226" width="18.42578125" style="107" customWidth="1"/>
    <col min="9227" max="9227" width="19.28515625" style="107" customWidth="1"/>
    <col min="9228" max="9472" width="9.140625" style="107"/>
    <col min="9473" max="9473" width="9.7109375" style="107" customWidth="1"/>
    <col min="9474" max="9474" width="91.7109375" style="107" customWidth="1"/>
    <col min="9475" max="9475" width="29.85546875" style="107" bestFit="1" customWidth="1"/>
    <col min="9476" max="9476" width="38.85546875" style="107" customWidth="1"/>
    <col min="9477" max="9477" width="26.85546875" style="107" bestFit="1" customWidth="1"/>
    <col min="9478" max="9478" width="26.85546875" style="107" customWidth="1"/>
    <col min="9479" max="9479" width="12.42578125" style="107" customWidth="1"/>
    <col min="9480" max="9480" width="19.140625" style="107" customWidth="1"/>
    <col min="9481" max="9481" width="18.28515625" style="107" customWidth="1"/>
    <col min="9482" max="9482" width="18.42578125" style="107" customWidth="1"/>
    <col min="9483" max="9483" width="19.28515625" style="107" customWidth="1"/>
    <col min="9484" max="9728" width="9.140625" style="107"/>
    <col min="9729" max="9729" width="9.7109375" style="107" customWidth="1"/>
    <col min="9730" max="9730" width="91.7109375" style="107" customWidth="1"/>
    <col min="9731" max="9731" width="29.85546875" style="107" bestFit="1" customWidth="1"/>
    <col min="9732" max="9732" width="38.85546875" style="107" customWidth="1"/>
    <col min="9733" max="9733" width="26.85546875" style="107" bestFit="1" customWidth="1"/>
    <col min="9734" max="9734" width="26.85546875" style="107" customWidth="1"/>
    <col min="9735" max="9735" width="12.42578125" style="107" customWidth="1"/>
    <col min="9736" max="9736" width="19.140625" style="107" customWidth="1"/>
    <col min="9737" max="9737" width="18.28515625" style="107" customWidth="1"/>
    <col min="9738" max="9738" width="18.42578125" style="107" customWidth="1"/>
    <col min="9739" max="9739" width="19.28515625" style="107" customWidth="1"/>
    <col min="9740" max="9984" width="9.140625" style="107"/>
    <col min="9985" max="9985" width="9.7109375" style="107" customWidth="1"/>
    <col min="9986" max="9986" width="91.7109375" style="107" customWidth="1"/>
    <col min="9987" max="9987" width="29.85546875" style="107" bestFit="1" customWidth="1"/>
    <col min="9988" max="9988" width="38.85546875" style="107" customWidth="1"/>
    <col min="9989" max="9989" width="26.85546875" style="107" bestFit="1" customWidth="1"/>
    <col min="9990" max="9990" width="26.85546875" style="107" customWidth="1"/>
    <col min="9991" max="9991" width="12.42578125" style="107" customWidth="1"/>
    <col min="9992" max="9992" width="19.140625" style="107" customWidth="1"/>
    <col min="9993" max="9993" width="18.28515625" style="107" customWidth="1"/>
    <col min="9994" max="9994" width="18.42578125" style="107" customWidth="1"/>
    <col min="9995" max="9995" width="19.28515625" style="107" customWidth="1"/>
    <col min="9996" max="10240" width="9.140625" style="107"/>
    <col min="10241" max="10241" width="9.7109375" style="107" customWidth="1"/>
    <col min="10242" max="10242" width="91.7109375" style="107" customWidth="1"/>
    <col min="10243" max="10243" width="29.85546875" style="107" bestFit="1" customWidth="1"/>
    <col min="10244" max="10244" width="38.85546875" style="107" customWidth="1"/>
    <col min="10245" max="10245" width="26.85546875" style="107" bestFit="1" customWidth="1"/>
    <col min="10246" max="10246" width="26.85546875" style="107" customWidth="1"/>
    <col min="10247" max="10247" width="12.42578125" style="107" customWidth="1"/>
    <col min="10248" max="10248" width="19.140625" style="107" customWidth="1"/>
    <col min="10249" max="10249" width="18.28515625" style="107" customWidth="1"/>
    <col min="10250" max="10250" width="18.42578125" style="107" customWidth="1"/>
    <col min="10251" max="10251" width="19.28515625" style="107" customWidth="1"/>
    <col min="10252" max="10496" width="9.140625" style="107"/>
    <col min="10497" max="10497" width="9.7109375" style="107" customWidth="1"/>
    <col min="10498" max="10498" width="91.7109375" style="107" customWidth="1"/>
    <col min="10499" max="10499" width="29.85546875" style="107" bestFit="1" customWidth="1"/>
    <col min="10500" max="10500" width="38.85546875" style="107" customWidth="1"/>
    <col min="10501" max="10501" width="26.85546875" style="107" bestFit="1" customWidth="1"/>
    <col min="10502" max="10502" width="26.85546875" style="107" customWidth="1"/>
    <col min="10503" max="10503" width="12.42578125" style="107" customWidth="1"/>
    <col min="10504" max="10504" width="19.140625" style="107" customWidth="1"/>
    <col min="10505" max="10505" width="18.28515625" style="107" customWidth="1"/>
    <col min="10506" max="10506" width="18.42578125" style="107" customWidth="1"/>
    <col min="10507" max="10507" width="19.28515625" style="107" customWidth="1"/>
    <col min="10508" max="10752" width="9.140625" style="107"/>
    <col min="10753" max="10753" width="9.7109375" style="107" customWidth="1"/>
    <col min="10754" max="10754" width="91.7109375" style="107" customWidth="1"/>
    <col min="10755" max="10755" width="29.85546875" style="107" bestFit="1" customWidth="1"/>
    <col min="10756" max="10756" width="38.85546875" style="107" customWidth="1"/>
    <col min="10757" max="10757" width="26.85546875" style="107" bestFit="1" customWidth="1"/>
    <col min="10758" max="10758" width="26.85546875" style="107" customWidth="1"/>
    <col min="10759" max="10759" width="12.42578125" style="107" customWidth="1"/>
    <col min="10760" max="10760" width="19.140625" style="107" customWidth="1"/>
    <col min="10761" max="10761" width="18.28515625" style="107" customWidth="1"/>
    <col min="10762" max="10762" width="18.42578125" style="107" customWidth="1"/>
    <col min="10763" max="10763" width="19.28515625" style="107" customWidth="1"/>
    <col min="10764" max="11008" width="9.140625" style="107"/>
    <col min="11009" max="11009" width="9.7109375" style="107" customWidth="1"/>
    <col min="11010" max="11010" width="91.7109375" style="107" customWidth="1"/>
    <col min="11011" max="11011" width="29.85546875" style="107" bestFit="1" customWidth="1"/>
    <col min="11012" max="11012" width="38.85546875" style="107" customWidth="1"/>
    <col min="11013" max="11013" width="26.85546875" style="107" bestFit="1" customWidth="1"/>
    <col min="11014" max="11014" width="26.85546875" style="107" customWidth="1"/>
    <col min="11015" max="11015" width="12.42578125" style="107" customWidth="1"/>
    <col min="11016" max="11016" width="19.140625" style="107" customWidth="1"/>
    <col min="11017" max="11017" width="18.28515625" style="107" customWidth="1"/>
    <col min="11018" max="11018" width="18.42578125" style="107" customWidth="1"/>
    <col min="11019" max="11019" width="19.28515625" style="107" customWidth="1"/>
    <col min="11020" max="11264" width="9.140625" style="107"/>
    <col min="11265" max="11265" width="9.7109375" style="107" customWidth="1"/>
    <col min="11266" max="11266" width="91.7109375" style="107" customWidth="1"/>
    <col min="11267" max="11267" width="29.85546875" style="107" bestFit="1" customWidth="1"/>
    <col min="11268" max="11268" width="38.85546875" style="107" customWidth="1"/>
    <col min="11269" max="11269" width="26.85546875" style="107" bestFit="1" customWidth="1"/>
    <col min="11270" max="11270" width="26.85546875" style="107" customWidth="1"/>
    <col min="11271" max="11271" width="12.42578125" style="107" customWidth="1"/>
    <col min="11272" max="11272" width="19.140625" style="107" customWidth="1"/>
    <col min="11273" max="11273" width="18.28515625" style="107" customWidth="1"/>
    <col min="11274" max="11274" width="18.42578125" style="107" customWidth="1"/>
    <col min="11275" max="11275" width="19.28515625" style="107" customWidth="1"/>
    <col min="11276" max="11520" width="9.140625" style="107"/>
    <col min="11521" max="11521" width="9.7109375" style="107" customWidth="1"/>
    <col min="11522" max="11522" width="91.7109375" style="107" customWidth="1"/>
    <col min="11523" max="11523" width="29.85546875" style="107" bestFit="1" customWidth="1"/>
    <col min="11524" max="11524" width="38.85546875" style="107" customWidth="1"/>
    <col min="11525" max="11525" width="26.85546875" style="107" bestFit="1" customWidth="1"/>
    <col min="11526" max="11526" width="26.85546875" style="107" customWidth="1"/>
    <col min="11527" max="11527" width="12.42578125" style="107" customWidth="1"/>
    <col min="11528" max="11528" width="19.140625" style="107" customWidth="1"/>
    <col min="11529" max="11529" width="18.28515625" style="107" customWidth="1"/>
    <col min="11530" max="11530" width="18.42578125" style="107" customWidth="1"/>
    <col min="11531" max="11531" width="19.28515625" style="107" customWidth="1"/>
    <col min="11532" max="11776" width="9.140625" style="107"/>
    <col min="11777" max="11777" width="9.7109375" style="107" customWidth="1"/>
    <col min="11778" max="11778" width="91.7109375" style="107" customWidth="1"/>
    <col min="11779" max="11779" width="29.85546875" style="107" bestFit="1" customWidth="1"/>
    <col min="11780" max="11780" width="38.85546875" style="107" customWidth="1"/>
    <col min="11781" max="11781" width="26.85546875" style="107" bestFit="1" customWidth="1"/>
    <col min="11782" max="11782" width="26.85546875" style="107" customWidth="1"/>
    <col min="11783" max="11783" width="12.42578125" style="107" customWidth="1"/>
    <col min="11784" max="11784" width="19.140625" style="107" customWidth="1"/>
    <col min="11785" max="11785" width="18.28515625" style="107" customWidth="1"/>
    <col min="11786" max="11786" width="18.42578125" style="107" customWidth="1"/>
    <col min="11787" max="11787" width="19.28515625" style="107" customWidth="1"/>
    <col min="11788" max="12032" width="9.140625" style="107"/>
    <col min="12033" max="12033" width="9.7109375" style="107" customWidth="1"/>
    <col min="12034" max="12034" width="91.7109375" style="107" customWidth="1"/>
    <col min="12035" max="12035" width="29.85546875" style="107" bestFit="1" customWidth="1"/>
    <col min="12036" max="12036" width="38.85546875" style="107" customWidth="1"/>
    <col min="12037" max="12037" width="26.85546875" style="107" bestFit="1" customWidth="1"/>
    <col min="12038" max="12038" width="26.85546875" style="107" customWidth="1"/>
    <col min="12039" max="12039" width="12.42578125" style="107" customWidth="1"/>
    <col min="12040" max="12040" width="19.140625" style="107" customWidth="1"/>
    <col min="12041" max="12041" width="18.28515625" style="107" customWidth="1"/>
    <col min="12042" max="12042" width="18.42578125" style="107" customWidth="1"/>
    <col min="12043" max="12043" width="19.28515625" style="107" customWidth="1"/>
    <col min="12044" max="12288" width="9.140625" style="107"/>
    <col min="12289" max="12289" width="9.7109375" style="107" customWidth="1"/>
    <col min="12290" max="12290" width="91.7109375" style="107" customWidth="1"/>
    <col min="12291" max="12291" width="29.85546875" style="107" bestFit="1" customWidth="1"/>
    <col min="12292" max="12292" width="38.85546875" style="107" customWidth="1"/>
    <col min="12293" max="12293" width="26.85546875" style="107" bestFit="1" customWidth="1"/>
    <col min="12294" max="12294" width="26.85546875" style="107" customWidth="1"/>
    <col min="12295" max="12295" width="12.42578125" style="107" customWidth="1"/>
    <col min="12296" max="12296" width="19.140625" style="107" customWidth="1"/>
    <col min="12297" max="12297" width="18.28515625" style="107" customWidth="1"/>
    <col min="12298" max="12298" width="18.42578125" style="107" customWidth="1"/>
    <col min="12299" max="12299" width="19.28515625" style="107" customWidth="1"/>
    <col min="12300" max="12544" width="9.140625" style="107"/>
    <col min="12545" max="12545" width="9.7109375" style="107" customWidth="1"/>
    <col min="12546" max="12546" width="91.7109375" style="107" customWidth="1"/>
    <col min="12547" max="12547" width="29.85546875" style="107" bestFit="1" customWidth="1"/>
    <col min="12548" max="12548" width="38.85546875" style="107" customWidth="1"/>
    <col min="12549" max="12549" width="26.85546875" style="107" bestFit="1" customWidth="1"/>
    <col min="12550" max="12550" width="26.85546875" style="107" customWidth="1"/>
    <col min="12551" max="12551" width="12.42578125" style="107" customWidth="1"/>
    <col min="12552" max="12552" width="19.140625" style="107" customWidth="1"/>
    <col min="12553" max="12553" width="18.28515625" style="107" customWidth="1"/>
    <col min="12554" max="12554" width="18.42578125" style="107" customWidth="1"/>
    <col min="12555" max="12555" width="19.28515625" style="107" customWidth="1"/>
    <col min="12556" max="12800" width="9.140625" style="107"/>
    <col min="12801" max="12801" width="9.7109375" style="107" customWidth="1"/>
    <col min="12802" max="12802" width="91.7109375" style="107" customWidth="1"/>
    <col min="12803" max="12803" width="29.85546875" style="107" bestFit="1" customWidth="1"/>
    <col min="12804" max="12804" width="38.85546875" style="107" customWidth="1"/>
    <col min="12805" max="12805" width="26.85546875" style="107" bestFit="1" customWidth="1"/>
    <col min="12806" max="12806" width="26.85546875" style="107" customWidth="1"/>
    <col min="12807" max="12807" width="12.42578125" style="107" customWidth="1"/>
    <col min="12808" max="12808" width="19.140625" style="107" customWidth="1"/>
    <col min="12809" max="12809" width="18.28515625" style="107" customWidth="1"/>
    <col min="12810" max="12810" width="18.42578125" style="107" customWidth="1"/>
    <col min="12811" max="12811" width="19.28515625" style="107" customWidth="1"/>
    <col min="12812" max="13056" width="9.140625" style="107"/>
    <col min="13057" max="13057" width="9.7109375" style="107" customWidth="1"/>
    <col min="13058" max="13058" width="91.7109375" style="107" customWidth="1"/>
    <col min="13059" max="13059" width="29.85546875" style="107" bestFit="1" customWidth="1"/>
    <col min="13060" max="13060" width="38.85546875" style="107" customWidth="1"/>
    <col min="13061" max="13061" width="26.85546875" style="107" bestFit="1" customWidth="1"/>
    <col min="13062" max="13062" width="26.85546875" style="107" customWidth="1"/>
    <col min="13063" max="13063" width="12.42578125" style="107" customWidth="1"/>
    <col min="13064" max="13064" width="19.140625" style="107" customWidth="1"/>
    <col min="13065" max="13065" width="18.28515625" style="107" customWidth="1"/>
    <col min="13066" max="13066" width="18.42578125" style="107" customWidth="1"/>
    <col min="13067" max="13067" width="19.28515625" style="107" customWidth="1"/>
    <col min="13068" max="13312" width="9.140625" style="107"/>
    <col min="13313" max="13313" width="9.7109375" style="107" customWidth="1"/>
    <col min="13314" max="13314" width="91.7109375" style="107" customWidth="1"/>
    <col min="13315" max="13315" width="29.85546875" style="107" bestFit="1" customWidth="1"/>
    <col min="13316" max="13316" width="38.85546875" style="107" customWidth="1"/>
    <col min="13317" max="13317" width="26.85546875" style="107" bestFit="1" customWidth="1"/>
    <col min="13318" max="13318" width="26.85546875" style="107" customWidth="1"/>
    <col min="13319" max="13319" width="12.42578125" style="107" customWidth="1"/>
    <col min="13320" max="13320" width="19.140625" style="107" customWidth="1"/>
    <col min="13321" max="13321" width="18.28515625" style="107" customWidth="1"/>
    <col min="13322" max="13322" width="18.42578125" style="107" customWidth="1"/>
    <col min="13323" max="13323" width="19.28515625" style="107" customWidth="1"/>
    <col min="13324" max="13568" width="9.140625" style="107"/>
    <col min="13569" max="13569" width="9.7109375" style="107" customWidth="1"/>
    <col min="13570" max="13570" width="91.7109375" style="107" customWidth="1"/>
    <col min="13571" max="13571" width="29.85546875" style="107" bestFit="1" customWidth="1"/>
    <col min="13572" max="13572" width="38.85546875" style="107" customWidth="1"/>
    <col min="13573" max="13573" width="26.85546875" style="107" bestFit="1" customWidth="1"/>
    <col min="13574" max="13574" width="26.85546875" style="107" customWidth="1"/>
    <col min="13575" max="13575" width="12.42578125" style="107" customWidth="1"/>
    <col min="13576" max="13576" width="19.140625" style="107" customWidth="1"/>
    <col min="13577" max="13577" width="18.28515625" style="107" customWidth="1"/>
    <col min="13578" max="13578" width="18.42578125" style="107" customWidth="1"/>
    <col min="13579" max="13579" width="19.28515625" style="107" customWidth="1"/>
    <col min="13580" max="13824" width="9.140625" style="107"/>
    <col min="13825" max="13825" width="9.7109375" style="107" customWidth="1"/>
    <col min="13826" max="13826" width="91.7109375" style="107" customWidth="1"/>
    <col min="13827" max="13827" width="29.85546875" style="107" bestFit="1" customWidth="1"/>
    <col min="13828" max="13828" width="38.85546875" style="107" customWidth="1"/>
    <col min="13829" max="13829" width="26.85546875" style="107" bestFit="1" customWidth="1"/>
    <col min="13830" max="13830" width="26.85546875" style="107" customWidth="1"/>
    <col min="13831" max="13831" width="12.42578125" style="107" customWidth="1"/>
    <col min="13832" max="13832" width="19.140625" style="107" customWidth="1"/>
    <col min="13833" max="13833" width="18.28515625" style="107" customWidth="1"/>
    <col min="13834" max="13834" width="18.42578125" style="107" customWidth="1"/>
    <col min="13835" max="13835" width="19.28515625" style="107" customWidth="1"/>
    <col min="13836" max="14080" width="9.140625" style="107"/>
    <col min="14081" max="14081" width="9.7109375" style="107" customWidth="1"/>
    <col min="14082" max="14082" width="91.7109375" style="107" customWidth="1"/>
    <col min="14083" max="14083" width="29.85546875" style="107" bestFit="1" customWidth="1"/>
    <col min="14084" max="14084" width="38.85546875" style="107" customWidth="1"/>
    <col min="14085" max="14085" width="26.85546875" style="107" bestFit="1" customWidth="1"/>
    <col min="14086" max="14086" width="26.85546875" style="107" customWidth="1"/>
    <col min="14087" max="14087" width="12.42578125" style="107" customWidth="1"/>
    <col min="14088" max="14088" width="19.140625" style="107" customWidth="1"/>
    <col min="14089" max="14089" width="18.28515625" style="107" customWidth="1"/>
    <col min="14090" max="14090" width="18.42578125" style="107" customWidth="1"/>
    <col min="14091" max="14091" width="19.28515625" style="107" customWidth="1"/>
    <col min="14092" max="14336" width="9.140625" style="107"/>
    <col min="14337" max="14337" width="9.7109375" style="107" customWidth="1"/>
    <col min="14338" max="14338" width="91.7109375" style="107" customWidth="1"/>
    <col min="14339" max="14339" width="29.85546875" style="107" bestFit="1" customWidth="1"/>
    <col min="14340" max="14340" width="38.85546875" style="107" customWidth="1"/>
    <col min="14341" max="14341" width="26.85546875" style="107" bestFit="1" customWidth="1"/>
    <col min="14342" max="14342" width="26.85546875" style="107" customWidth="1"/>
    <col min="14343" max="14343" width="12.42578125" style="107" customWidth="1"/>
    <col min="14344" max="14344" width="19.140625" style="107" customWidth="1"/>
    <col min="14345" max="14345" width="18.28515625" style="107" customWidth="1"/>
    <col min="14346" max="14346" width="18.42578125" style="107" customWidth="1"/>
    <col min="14347" max="14347" width="19.28515625" style="107" customWidth="1"/>
    <col min="14348" max="14592" width="9.140625" style="107"/>
    <col min="14593" max="14593" width="9.7109375" style="107" customWidth="1"/>
    <col min="14594" max="14594" width="91.7109375" style="107" customWidth="1"/>
    <col min="14595" max="14595" width="29.85546875" style="107" bestFit="1" customWidth="1"/>
    <col min="14596" max="14596" width="38.85546875" style="107" customWidth="1"/>
    <col min="14597" max="14597" width="26.85546875" style="107" bestFit="1" customWidth="1"/>
    <col min="14598" max="14598" width="26.85546875" style="107" customWidth="1"/>
    <col min="14599" max="14599" width="12.42578125" style="107" customWidth="1"/>
    <col min="14600" max="14600" width="19.140625" style="107" customWidth="1"/>
    <col min="14601" max="14601" width="18.28515625" style="107" customWidth="1"/>
    <col min="14602" max="14602" width="18.42578125" style="107" customWidth="1"/>
    <col min="14603" max="14603" width="19.28515625" style="107" customWidth="1"/>
    <col min="14604" max="14848" width="9.140625" style="107"/>
    <col min="14849" max="14849" width="9.7109375" style="107" customWidth="1"/>
    <col min="14850" max="14850" width="91.7109375" style="107" customWidth="1"/>
    <col min="14851" max="14851" width="29.85546875" style="107" bestFit="1" customWidth="1"/>
    <col min="14852" max="14852" width="38.85546875" style="107" customWidth="1"/>
    <col min="14853" max="14853" width="26.85546875" style="107" bestFit="1" customWidth="1"/>
    <col min="14854" max="14854" width="26.85546875" style="107" customWidth="1"/>
    <col min="14855" max="14855" width="12.42578125" style="107" customWidth="1"/>
    <col min="14856" max="14856" width="19.140625" style="107" customWidth="1"/>
    <col min="14857" max="14857" width="18.28515625" style="107" customWidth="1"/>
    <col min="14858" max="14858" width="18.42578125" style="107" customWidth="1"/>
    <col min="14859" max="14859" width="19.28515625" style="107" customWidth="1"/>
    <col min="14860" max="15104" width="9.140625" style="107"/>
    <col min="15105" max="15105" width="9.7109375" style="107" customWidth="1"/>
    <col min="15106" max="15106" width="91.7109375" style="107" customWidth="1"/>
    <col min="15107" max="15107" width="29.85546875" style="107" bestFit="1" customWidth="1"/>
    <col min="15108" max="15108" width="38.85546875" style="107" customWidth="1"/>
    <col min="15109" max="15109" width="26.85546875" style="107" bestFit="1" customWidth="1"/>
    <col min="15110" max="15110" width="26.85546875" style="107" customWidth="1"/>
    <col min="15111" max="15111" width="12.42578125" style="107" customWidth="1"/>
    <col min="15112" max="15112" width="19.140625" style="107" customWidth="1"/>
    <col min="15113" max="15113" width="18.28515625" style="107" customWidth="1"/>
    <col min="15114" max="15114" width="18.42578125" style="107" customWidth="1"/>
    <col min="15115" max="15115" width="19.28515625" style="107" customWidth="1"/>
    <col min="15116" max="15360" width="9.140625" style="107"/>
    <col min="15361" max="15361" width="9.7109375" style="107" customWidth="1"/>
    <col min="15362" max="15362" width="91.7109375" style="107" customWidth="1"/>
    <col min="15363" max="15363" width="29.85546875" style="107" bestFit="1" customWidth="1"/>
    <col min="15364" max="15364" width="38.85546875" style="107" customWidth="1"/>
    <col min="15365" max="15365" width="26.85546875" style="107" bestFit="1" customWidth="1"/>
    <col min="15366" max="15366" width="26.85546875" style="107" customWidth="1"/>
    <col min="15367" max="15367" width="12.42578125" style="107" customWidth="1"/>
    <col min="15368" max="15368" width="19.140625" style="107" customWidth="1"/>
    <col min="15369" max="15369" width="18.28515625" style="107" customWidth="1"/>
    <col min="15370" max="15370" width="18.42578125" style="107" customWidth="1"/>
    <col min="15371" max="15371" width="19.28515625" style="107" customWidth="1"/>
    <col min="15372" max="15616" width="9.140625" style="107"/>
    <col min="15617" max="15617" width="9.7109375" style="107" customWidth="1"/>
    <col min="15618" max="15618" width="91.7109375" style="107" customWidth="1"/>
    <col min="15619" max="15619" width="29.85546875" style="107" bestFit="1" customWidth="1"/>
    <col min="15620" max="15620" width="38.85546875" style="107" customWidth="1"/>
    <col min="15621" max="15621" width="26.85546875" style="107" bestFit="1" customWidth="1"/>
    <col min="15622" max="15622" width="26.85546875" style="107" customWidth="1"/>
    <col min="15623" max="15623" width="12.42578125" style="107" customWidth="1"/>
    <col min="15624" max="15624" width="19.140625" style="107" customWidth="1"/>
    <col min="15625" max="15625" width="18.28515625" style="107" customWidth="1"/>
    <col min="15626" max="15626" width="18.42578125" style="107" customWidth="1"/>
    <col min="15627" max="15627" width="19.28515625" style="107" customWidth="1"/>
    <col min="15628" max="15872" width="9.140625" style="107"/>
    <col min="15873" max="15873" width="9.7109375" style="107" customWidth="1"/>
    <col min="15874" max="15874" width="91.7109375" style="107" customWidth="1"/>
    <col min="15875" max="15875" width="29.85546875" style="107" bestFit="1" customWidth="1"/>
    <col min="15876" max="15876" width="38.85546875" style="107" customWidth="1"/>
    <col min="15877" max="15877" width="26.85546875" style="107" bestFit="1" customWidth="1"/>
    <col min="15878" max="15878" width="26.85546875" style="107" customWidth="1"/>
    <col min="15879" max="15879" width="12.42578125" style="107" customWidth="1"/>
    <col min="15880" max="15880" width="19.140625" style="107" customWidth="1"/>
    <col min="15881" max="15881" width="18.28515625" style="107" customWidth="1"/>
    <col min="15882" max="15882" width="18.42578125" style="107" customWidth="1"/>
    <col min="15883" max="15883" width="19.28515625" style="107" customWidth="1"/>
    <col min="15884" max="16128" width="9.140625" style="107"/>
    <col min="16129" max="16129" width="9.7109375" style="107" customWidth="1"/>
    <col min="16130" max="16130" width="91.7109375" style="107" customWidth="1"/>
    <col min="16131" max="16131" width="29.85546875" style="107" bestFit="1" customWidth="1"/>
    <col min="16132" max="16132" width="38.85546875" style="107" customWidth="1"/>
    <col min="16133" max="16133" width="26.85546875" style="107" bestFit="1" customWidth="1"/>
    <col min="16134" max="16134" width="26.85546875" style="107" customWidth="1"/>
    <col min="16135" max="16135" width="12.42578125" style="107" customWidth="1"/>
    <col min="16136" max="16136" width="19.140625" style="107" customWidth="1"/>
    <col min="16137" max="16137" width="18.28515625" style="107" customWidth="1"/>
    <col min="16138" max="16138" width="18.42578125" style="107" customWidth="1"/>
    <col min="16139" max="16139" width="19.28515625" style="107" customWidth="1"/>
    <col min="16140" max="16384" width="9.140625" style="107"/>
  </cols>
  <sheetData>
    <row r="1" spans="1:15" s="105" customFormat="1" ht="39" customHeight="1">
      <c r="A1" s="104"/>
      <c r="O1" s="106"/>
    </row>
    <row r="2" spans="1:15" s="105" customFormat="1" ht="39" customHeight="1">
      <c r="A2" s="104"/>
      <c r="C2" s="163" t="s">
        <v>91</v>
      </c>
      <c r="D2" s="164"/>
      <c r="E2" s="164"/>
      <c r="O2" s="106"/>
    </row>
    <row r="3" spans="1:15" ht="18">
      <c r="D3" s="108" t="s">
        <v>75</v>
      </c>
      <c r="E3" s="108"/>
      <c r="F3" s="108"/>
    </row>
    <row r="4" spans="1:15">
      <c r="B4" s="109"/>
      <c r="D4" s="108"/>
      <c r="E4" s="108"/>
      <c r="F4" s="108"/>
    </row>
    <row r="5" spans="1:15">
      <c r="J5" s="108"/>
    </row>
    <row r="6" spans="1:15">
      <c r="J6" s="108"/>
    </row>
    <row r="7" spans="1:15">
      <c r="G7" s="110" t="s">
        <v>76</v>
      </c>
      <c r="J7" s="108"/>
    </row>
    <row r="8" spans="1:15" ht="63" customHeight="1" thickBot="1">
      <c r="G8" s="111" t="s">
        <v>77</v>
      </c>
      <c r="H8" s="111" t="s">
        <v>78</v>
      </c>
      <c r="I8" s="111" t="s">
        <v>79</v>
      </c>
      <c r="J8" s="111" t="s">
        <v>80</v>
      </c>
      <c r="K8" s="111" t="s">
        <v>81</v>
      </c>
    </row>
    <row r="9" spans="1:15" ht="45.75" customHeight="1">
      <c r="A9" s="112" t="s">
        <v>2</v>
      </c>
      <c r="B9" s="113" t="s">
        <v>3</v>
      </c>
      <c r="C9" s="114" t="s">
        <v>7</v>
      </c>
      <c r="D9" s="115" t="s">
        <v>8</v>
      </c>
      <c r="E9" s="116" t="s">
        <v>9</v>
      </c>
      <c r="G9" s="117">
        <v>1</v>
      </c>
      <c r="H9" s="117"/>
      <c r="I9" s="117"/>
      <c r="J9" s="117"/>
      <c r="K9" s="117"/>
    </row>
    <row r="10" spans="1:15" ht="45.75" customHeight="1">
      <c r="A10" s="118"/>
      <c r="B10" s="119" t="s">
        <v>82</v>
      </c>
      <c r="C10" s="120"/>
      <c r="D10" s="121"/>
      <c r="E10" s="122"/>
      <c r="F10" s="123"/>
      <c r="G10" s="117">
        <v>2</v>
      </c>
      <c r="H10" s="124" t="str">
        <f>C17</f>
        <v/>
      </c>
      <c r="I10" s="125" t="str">
        <f>IF($C$10&lt;&gt;"",H10-J10,"")</f>
        <v/>
      </c>
      <c r="J10" s="125" t="str">
        <f>IF($C$10&lt;&gt;"",ROUND(C16*C14, 2),"")</f>
        <v/>
      </c>
      <c r="K10" s="125" t="str">
        <f>IF($C$10&lt;&gt;"",C14-I10,"")</f>
        <v/>
      </c>
    </row>
    <row r="11" spans="1:15" ht="45.75" customHeight="1">
      <c r="A11" s="118"/>
      <c r="B11" s="119"/>
      <c r="C11" s="126"/>
      <c r="D11" s="117"/>
      <c r="E11" s="127"/>
      <c r="F11" s="128"/>
      <c r="G11" s="117">
        <v>3</v>
      </c>
      <c r="H11" s="129" t="str">
        <f t="shared" ref="H11:H20" si="0">H10</f>
        <v/>
      </c>
      <c r="I11" s="125" t="str">
        <f t="shared" ref="I11:I23" si="1">IF($C$10&lt;&gt;"",H11-J11,"")</f>
        <v/>
      </c>
      <c r="J11" s="125" t="str">
        <f t="shared" ref="J11:J23" si="2">IF($C$10&lt;&gt;"",ROUND($C$16*K10, 2),"")</f>
        <v/>
      </c>
      <c r="K11" s="125" t="str">
        <f>IF($C$10&lt;&gt;"",K10-I11,"")</f>
        <v/>
      </c>
    </row>
    <row r="12" spans="1:15" ht="45.75" customHeight="1">
      <c r="A12" s="118"/>
      <c r="B12" s="119" t="s">
        <v>83</v>
      </c>
      <c r="C12" s="120"/>
      <c r="D12" s="121"/>
      <c r="E12" s="122"/>
      <c r="G12" s="117">
        <v>4</v>
      </c>
      <c r="H12" s="129" t="str">
        <f t="shared" si="0"/>
        <v/>
      </c>
      <c r="I12" s="125" t="str">
        <f t="shared" si="1"/>
        <v/>
      </c>
      <c r="J12" s="125" t="str">
        <f t="shared" si="2"/>
        <v/>
      </c>
      <c r="K12" s="125" t="str">
        <f t="shared" ref="K12:K23" si="3">IF($C$10&lt;&gt;"",K11-I12,"")</f>
        <v/>
      </c>
    </row>
    <row r="13" spans="1:15" ht="45.75" customHeight="1">
      <c r="A13" s="118"/>
      <c r="B13" s="130" t="s">
        <v>84</v>
      </c>
      <c r="C13" s="126">
        <f>[4]PEF!O34</f>
        <v>65234.445295422869</v>
      </c>
      <c r="D13" s="117"/>
      <c r="E13" s="127"/>
      <c r="G13" s="117">
        <v>5</v>
      </c>
      <c r="H13" s="129" t="str">
        <f t="shared" si="0"/>
        <v/>
      </c>
      <c r="I13" s="125" t="str">
        <f t="shared" si="1"/>
        <v/>
      </c>
      <c r="J13" s="125" t="str">
        <f t="shared" si="2"/>
        <v/>
      </c>
      <c r="K13" s="125" t="str">
        <f t="shared" si="3"/>
        <v/>
      </c>
    </row>
    <row r="14" spans="1:15" ht="45.75" customHeight="1">
      <c r="A14" s="118"/>
      <c r="B14" s="117" t="s">
        <v>85</v>
      </c>
      <c r="C14" s="150" t="str">
        <f>IF(C10&lt;&gt;"",C10-C12-C13-C11,"")</f>
        <v/>
      </c>
      <c r="D14" s="121"/>
      <c r="E14" s="131"/>
      <c r="G14" s="117">
        <v>6</v>
      </c>
      <c r="H14" s="129" t="str">
        <f t="shared" si="0"/>
        <v/>
      </c>
      <c r="I14" s="125" t="str">
        <f t="shared" si="1"/>
        <v/>
      </c>
      <c r="J14" s="125" t="str">
        <f t="shared" si="2"/>
        <v/>
      </c>
      <c r="K14" s="125" t="str">
        <f t="shared" si="3"/>
        <v/>
      </c>
    </row>
    <row r="15" spans="1:15" ht="45.75" customHeight="1">
      <c r="A15" s="118"/>
      <c r="B15" s="117" t="s">
        <v>86</v>
      </c>
      <c r="C15" s="126">
        <f>'off_1-2'!Q11-1</f>
        <v>14</v>
      </c>
      <c r="D15" s="117"/>
      <c r="E15" s="127"/>
      <c r="G15" s="117">
        <v>7</v>
      </c>
      <c r="H15" s="129" t="str">
        <f t="shared" si="0"/>
        <v/>
      </c>
      <c r="I15" s="125" t="str">
        <f t="shared" si="1"/>
        <v/>
      </c>
      <c r="J15" s="125" t="str">
        <f t="shared" si="2"/>
        <v/>
      </c>
      <c r="K15" s="125" t="str">
        <f t="shared" si="3"/>
        <v/>
      </c>
    </row>
    <row r="16" spans="1:15" ht="45.75" customHeight="1" thickBot="1">
      <c r="A16" s="132" t="s">
        <v>78</v>
      </c>
      <c r="B16" s="119" t="s">
        <v>87</v>
      </c>
      <c r="C16" s="133"/>
      <c r="D16" s="134"/>
      <c r="E16" s="135"/>
      <c r="G16" s="117">
        <v>8</v>
      </c>
      <c r="H16" s="129" t="str">
        <f t="shared" si="0"/>
        <v/>
      </c>
      <c r="I16" s="125" t="str">
        <f t="shared" si="1"/>
        <v/>
      </c>
      <c r="J16" s="125" t="str">
        <f t="shared" si="2"/>
        <v/>
      </c>
      <c r="K16" s="125" t="str">
        <f t="shared" si="3"/>
        <v/>
      </c>
    </row>
    <row r="17" spans="1:11" ht="45.75" customHeight="1" thickBot="1">
      <c r="A17" s="136"/>
      <c r="B17" s="137" t="s">
        <v>88</v>
      </c>
      <c r="C17" s="138" t="str">
        <f>IF(C10&lt;&gt;"",-PMT(C16,C15,C14),"")</f>
        <v/>
      </c>
      <c r="D17" s="139"/>
      <c r="E17" s="140"/>
      <c r="G17" s="117">
        <v>9</v>
      </c>
      <c r="H17" s="129" t="str">
        <f t="shared" si="0"/>
        <v/>
      </c>
      <c r="I17" s="125" t="str">
        <f t="shared" si="1"/>
        <v/>
      </c>
      <c r="J17" s="125" t="str">
        <f t="shared" si="2"/>
        <v/>
      </c>
      <c r="K17" s="125" t="str">
        <f t="shared" si="3"/>
        <v/>
      </c>
    </row>
    <row r="18" spans="1:11" ht="45.75" customHeight="1">
      <c r="A18" s="136"/>
      <c r="B18" s="109"/>
      <c r="C18" s="141"/>
      <c r="D18" s="142"/>
      <c r="E18" s="128"/>
      <c r="G18" s="117">
        <v>10</v>
      </c>
      <c r="H18" s="129" t="str">
        <f t="shared" si="0"/>
        <v/>
      </c>
      <c r="I18" s="125" t="str">
        <f t="shared" si="1"/>
        <v/>
      </c>
      <c r="J18" s="125" t="str">
        <f t="shared" si="2"/>
        <v/>
      </c>
      <c r="K18" s="125" t="str">
        <f t="shared" si="3"/>
        <v/>
      </c>
    </row>
    <row r="19" spans="1:11" ht="45.75" customHeight="1">
      <c r="A19" s="136"/>
      <c r="B19" s="109"/>
      <c r="C19" s="141"/>
      <c r="D19" s="142"/>
      <c r="E19" s="128"/>
      <c r="G19" s="117">
        <v>11</v>
      </c>
      <c r="H19" s="129" t="str">
        <f t="shared" si="0"/>
        <v/>
      </c>
      <c r="I19" s="125" t="str">
        <f t="shared" si="1"/>
        <v/>
      </c>
      <c r="J19" s="125" t="str">
        <f t="shared" si="2"/>
        <v/>
      </c>
      <c r="K19" s="125" t="str">
        <f t="shared" si="3"/>
        <v/>
      </c>
    </row>
    <row r="20" spans="1:11" ht="45.75" customHeight="1">
      <c r="A20" s="136"/>
      <c r="B20" s="109"/>
      <c r="C20" s="141"/>
      <c r="D20" s="142"/>
      <c r="E20" s="128"/>
      <c r="G20" s="117">
        <v>12</v>
      </c>
      <c r="H20" s="129" t="str">
        <f t="shared" si="0"/>
        <v/>
      </c>
      <c r="I20" s="125" t="str">
        <f t="shared" si="1"/>
        <v/>
      </c>
      <c r="J20" s="125" t="str">
        <f t="shared" si="2"/>
        <v/>
      </c>
      <c r="K20" s="125" t="str">
        <f t="shared" si="3"/>
        <v/>
      </c>
    </row>
    <row r="21" spans="1:11" ht="45.75" customHeight="1">
      <c r="A21" s="136"/>
      <c r="B21" s="109"/>
      <c r="C21" s="141"/>
      <c r="D21" s="142"/>
      <c r="E21" s="128"/>
      <c r="G21" s="117">
        <v>13</v>
      </c>
      <c r="H21" s="129" t="str">
        <f>H20</f>
        <v/>
      </c>
      <c r="I21" s="125" t="str">
        <f t="shared" si="1"/>
        <v/>
      </c>
      <c r="J21" s="125" t="str">
        <f t="shared" si="2"/>
        <v/>
      </c>
      <c r="K21" s="125" t="str">
        <f t="shared" si="3"/>
        <v/>
      </c>
    </row>
    <row r="22" spans="1:11" ht="45.75" customHeight="1">
      <c r="A22" s="136"/>
      <c r="B22" s="109"/>
      <c r="C22" s="141"/>
      <c r="D22" s="142"/>
      <c r="E22" s="128"/>
      <c r="G22" s="117">
        <v>14</v>
      </c>
      <c r="H22" s="129" t="str">
        <f t="shared" ref="H22:H23" si="4">H21</f>
        <v/>
      </c>
      <c r="I22" s="125" t="str">
        <f t="shared" si="1"/>
        <v/>
      </c>
      <c r="J22" s="125" t="str">
        <f t="shared" si="2"/>
        <v/>
      </c>
      <c r="K22" s="125" t="str">
        <f t="shared" si="3"/>
        <v/>
      </c>
    </row>
    <row r="23" spans="1:11" ht="45.75" customHeight="1">
      <c r="G23" s="117">
        <v>15</v>
      </c>
      <c r="H23" s="129" t="str">
        <f t="shared" si="4"/>
        <v/>
      </c>
      <c r="I23" s="125" t="str">
        <f t="shared" si="1"/>
        <v/>
      </c>
      <c r="J23" s="125" t="str">
        <f t="shared" si="2"/>
        <v/>
      </c>
      <c r="K23" s="125" t="str">
        <f t="shared" si="3"/>
        <v/>
      </c>
    </row>
    <row r="24" spans="1:11" ht="45.75" customHeight="1">
      <c r="G24" s="107" t="s">
        <v>89</v>
      </c>
      <c r="H24" s="143">
        <f>SUM(H10:H23)</f>
        <v>0</v>
      </c>
      <c r="I24" s="143">
        <f>SUM(I10:I23)</f>
        <v>0</v>
      </c>
      <c r="J24" s="143">
        <f>SUM(J10:J23)</f>
        <v>0</v>
      </c>
    </row>
    <row r="25" spans="1:11" ht="45.75" customHeight="1">
      <c r="K25" s="144"/>
    </row>
    <row r="27" spans="1:11">
      <c r="H27" s="145" t="s">
        <v>72</v>
      </c>
      <c r="I27" s="146"/>
      <c r="J27" s="146"/>
      <c r="K27" s="146"/>
    </row>
    <row r="28" spans="1:11">
      <c r="H28" s="147"/>
      <c r="I28" s="147"/>
      <c r="J28" s="147"/>
      <c r="K28" s="147"/>
    </row>
    <row r="29" spans="1:11">
      <c r="H29" s="145" t="s">
        <v>73</v>
      </c>
      <c r="I29" s="146"/>
      <c r="J29" s="146"/>
      <c r="K29" s="146"/>
    </row>
    <row r="30" spans="1:11">
      <c r="H30" s="145"/>
      <c r="I30" s="147"/>
      <c r="J30" s="147"/>
      <c r="K30" s="147"/>
    </row>
    <row r="31" spans="1:11">
      <c r="H31" s="145" t="s">
        <v>74</v>
      </c>
      <c r="I31" s="146"/>
      <c r="J31" s="146"/>
      <c r="K31" s="146"/>
    </row>
    <row r="33" spans="2:19">
      <c r="B33" s="109"/>
      <c r="C33" s="128"/>
      <c r="D33" s="128"/>
      <c r="E33" s="128"/>
      <c r="G33" s="128"/>
      <c r="H33" s="128"/>
      <c r="I33" s="128"/>
      <c r="J33" s="128"/>
      <c r="K33" s="128"/>
    </row>
    <row r="34" spans="2:19">
      <c r="B34" s="109"/>
      <c r="C34" s="109"/>
      <c r="D34" s="109"/>
      <c r="E34" s="109"/>
      <c r="F34" s="128"/>
      <c r="G34" s="109"/>
      <c r="H34" s="109"/>
      <c r="I34" s="109"/>
      <c r="J34" s="109"/>
      <c r="K34" s="109"/>
      <c r="L34" s="128"/>
      <c r="M34" s="147"/>
      <c r="N34" s="147"/>
      <c r="O34" s="147"/>
      <c r="P34" s="147"/>
      <c r="Q34" s="147"/>
      <c r="R34" s="147"/>
      <c r="S34" s="148"/>
    </row>
    <row r="35" spans="2:19">
      <c r="F35" s="109"/>
      <c r="L35" s="109"/>
    </row>
  </sheetData>
  <sheetProtection algorithmName="SHA-512" hashValue="1+Y60hIuWBc1y0UzXwPBrWkf43KKzF2YqAF4AkzqPup3yWTumjWI4MZ7CPda83T4+1/rZ4oU04RUMqgmJ2BlwA==" saltValue="LQ2YggaO//H17AOlSUkNTw==" spinCount="100000" sheet="1" selectLockedCells="1"/>
  <mergeCells count="1">
    <mergeCell ref="C2:E2"/>
  </mergeCells>
  <pageMargins left="0.74803149606299213" right="0.74803149606299213" top="0.98425196850393704" bottom="0.98425196850393704" header="0.51181102362204722" footer="0.51181102362204722"/>
  <pageSetup paperSize="8"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off_1-2</vt:lpstr>
      <vt:lpstr>off_2-2</vt:lpstr>
      <vt:lpstr>'off_1-2'!Area_stampa</vt:lpstr>
      <vt:lpstr>'off_2-2'!Area_stampa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16/02/2018</dc:creator>
  <cp:lastModifiedBy>08/03/2018</cp:lastModifiedBy>
  <dcterms:created xsi:type="dcterms:W3CDTF">2018-02-21T14:45:47Z</dcterms:created>
  <dcterms:modified xsi:type="dcterms:W3CDTF">2018-04-03T08:49:19Z</dcterms:modified>
</cp:coreProperties>
</file>