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AGIONERIA\AREA PERSONALE\SPESA DEL PERSONALE\SPESA ANNO 2025\AumentoOreASociale\"/>
    </mc:Choice>
  </mc:AlternateContent>
  <xr:revisionPtr revIDLastSave="0" documentId="13_ncr:1_{6AFD618B-96FD-40C0-A7FB-BBECE9918B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egato A spesa personale" sheetId="3" r:id="rId1"/>
    <sheet name="allegato A - spesa personale" sheetId="1" r:id="rId2"/>
  </sheets>
  <calcPr calcId="181029"/>
</workbook>
</file>

<file path=xl/calcChain.xml><?xml version="1.0" encoding="utf-8"?>
<calcChain xmlns="http://schemas.openxmlformats.org/spreadsheetml/2006/main">
  <c r="D41" i="3" l="1"/>
  <c r="E41" i="3"/>
  <c r="E15" i="3"/>
  <c r="E6" i="3"/>
  <c r="E5" i="3"/>
  <c r="D6" i="3"/>
  <c r="D5" i="3"/>
  <c r="C6" i="3"/>
  <c r="C5" i="3"/>
  <c r="C46" i="3"/>
  <c r="B41" i="3"/>
  <c r="C27" i="3"/>
  <c r="D26" i="3"/>
  <c r="C26" i="3"/>
  <c r="C23" i="3"/>
  <c r="B23" i="3"/>
  <c r="B21" i="3"/>
  <c r="E17" i="3"/>
  <c r="D17" i="3"/>
  <c r="C17" i="3"/>
  <c r="D15" i="3"/>
  <c r="C15" i="3"/>
  <c r="C21" i="3"/>
  <c r="C6" i="1"/>
  <c r="C5" i="1"/>
  <c r="B43" i="3" l="1"/>
  <c r="E21" i="3"/>
  <c r="E43" i="3" s="1"/>
  <c r="D21" i="3"/>
  <c r="D43" i="3" s="1"/>
  <c r="C17" i="1" l="1"/>
  <c r="C27" i="1"/>
  <c r="C15" i="1"/>
  <c r="C28" i="1"/>
  <c r="C21" i="1" l="1"/>
  <c r="B21" i="1"/>
  <c r="C42" i="1"/>
  <c r="B42" i="1"/>
  <c r="C47" i="1" l="1"/>
  <c r="C24" i="1" l="1"/>
  <c r="B24" i="1"/>
  <c r="B44" i="1"/>
  <c r="C44" i="1" l="1"/>
  <c r="C41" i="3" l="1"/>
  <c r="C43" i="3" s="1"/>
</calcChain>
</file>

<file path=xl/sharedStrings.xml><?xml version="1.0" encoding="utf-8"?>
<sst xmlns="http://schemas.openxmlformats.org/spreadsheetml/2006/main" count="88" uniqueCount="43">
  <si>
    <t>Sezione Autonomie - Delibera n. 13/2015/SEZAUT/INPR</t>
  </si>
  <si>
    <t>Eventuali emolumenti  a carico dell'Amministrazione corrisposti ai lavoratori socialmente utili</t>
  </si>
  <si>
    <t>Spese per il personale con contratti di formazione e lavoro</t>
  </si>
  <si>
    <t>Oneri riflessi a carico del datore di lavoro per contributi obbligatori</t>
  </si>
  <si>
    <t>Spese destinate alla previdenza ed assistenza delle forze di polizia municipale ed ai progetti di miglioramento alla circolazione stradale finanziate con proventi da sanzioni del codice della strada</t>
  </si>
  <si>
    <t>IRAP</t>
  </si>
  <si>
    <t>Oneri per il nucleo familiare, buoni pasto e spese per equo indennizzo</t>
  </si>
  <si>
    <t>Somme rimborsate ad altre amministrazioni per il personale in posizione di comando</t>
  </si>
  <si>
    <t>Spese per la formazione e rimborsi per le missioni</t>
  </si>
  <si>
    <t>Spese di personale totalmente a carico di finanziamenti comunitari o privati</t>
  </si>
  <si>
    <t>Spese per il lavoro straordinario e altri oneri di personale direttamente connessi all'attività elettorale con rimborso dal Ministero</t>
  </si>
  <si>
    <t>Spese per il personale trasferito dalla regione o dallo Stato per l'esercizio di funzioni delegate, nei limiti delle risorse corrispondentemente assegnate</t>
  </si>
  <si>
    <t>Eventuali oneri derivanti dai rinnovi contrattuali pregressi</t>
  </si>
  <si>
    <t>Spese per il personale appartendente alle categorie protette</t>
  </si>
  <si>
    <t>Spese sostenute per il personale comandato presso altre amministrazioni per le quali è previsto il rimborso dalle amministrazioni</t>
  </si>
  <si>
    <t>Spese per il personale stagionale a progetto nelle forme di contratto a tempo determinato di lavoro flessibile finanziato con quote di proventi per violazione al Codice della Strada</t>
  </si>
  <si>
    <t>Diritti di rogito</t>
  </si>
  <si>
    <t>Spese per l'assunzione di personale ex dipendente dell'Amministrazione autonoma di Monopoli di Stato (legge 30 luglio 2010, n. 122, art. 9, comma 25)</t>
  </si>
  <si>
    <t>Maggiori spese autorizzate -entro il 31 maggio 2010 - ai sensi dell'art. 3 comma 120 della legge n. 244/2007</t>
  </si>
  <si>
    <t>Totale (A)</t>
  </si>
  <si>
    <t>Totale (B)</t>
  </si>
  <si>
    <t>MEDIA 2011/2013</t>
  </si>
  <si>
    <t>Altre spese escluse ai sensi della normativa vigente (specificare la tipologia di spesa ed il riferimento normativo)</t>
  </si>
  <si>
    <t>TOTALE SPESE DI PERSONALE DA RISPETTARE COME LIMITE AI SENSI DELL'ART. 1 COMMA 557 DELLA LEGGE 296/2006 (A-B)</t>
  </si>
  <si>
    <t>TIPOLOGIA DI SPESA - VOCI ESCLUSE</t>
  </si>
  <si>
    <t>TIPOLOGIA DI SPESA - VOCI INCLUSE</t>
  </si>
  <si>
    <t>ANNO 2009</t>
  </si>
  <si>
    <t>SPESE PER LAVORO FLESSIBILE NELL'ANNO 2009 (O MEDIA 2007/2009 SE NON PRESENTI NEL 2009)</t>
  </si>
  <si>
    <t>Spese per il lavoro straordinario e altri oneri di personale direttamente connessi all'attività di Censimento finanziate dall'ISTAT (circolare Ministero Economia e Finanza n. 16/2012)</t>
  </si>
  <si>
    <t>CALCOLO LIMITE LAVORO FLESSIBILE ART. 9, COMMA 28 D.L. 78/2010</t>
  </si>
  <si>
    <t>Quota salario accessorio e lavoro straordinario del personale dipendente con contratto a tempo indeterminato e a tempo determinato ed altre spese di personale imputata DALL'esercizio precedente (alla luce della nuova contabilità)</t>
  </si>
  <si>
    <t>Quota salario accessorio e lavoro straordinario del personale dipendente con contratto a tempo indeterminato e a tempo determinato ed altre spese di personale imputata NELL'esercizio successivo (alla luce della nuova contabilità)</t>
  </si>
  <si>
    <t>Spese per il proprio personale utilizzato, senza estinzione del rapporto di pubblico impiego, in strutture e organismi variamente denominati partecipati o comunque facenti capo all'ente</t>
  </si>
  <si>
    <t>CALCOLO DELLE SPESE DI PERSONALE IN VALORE ASSOLUTO - ART. 1 COMMA 557 DELLA LEGGE 296/2006</t>
  </si>
  <si>
    <t>Spese per le assunzioni di personale effettuate ai sensi del DM 17 MARZO 2020 in deroga al limite solo per i Comuni virtuosi</t>
  </si>
  <si>
    <t>Incentivi per il recupero ICI</t>
  </si>
  <si>
    <t>Spese per contratti di somministrazione e per altre forme di rapporto di lavoro flessibile</t>
  </si>
  <si>
    <t>Spese sostenute dall'Ente per il personale di altri Enti in convenzione per la quota parte di costo effettivamente sostenuto</t>
  </si>
  <si>
    <t>Spese sostenute per il personale previsto dall'art. 90 del d.lgs. n. 267/2000</t>
  </si>
  <si>
    <t>Compensi per gli incarichi conferiti ai sensi dell'art. 110, comma 1 d.lgs. n. 267/2000</t>
  </si>
  <si>
    <t>Compensi per gli incarichi conferiti ai sensi dell'art. 110, comma 2 d.lgs. n. 267/2001</t>
  </si>
  <si>
    <t>Incentivi alla funzioni tecniche di cui al d.lgs. 36/2023</t>
  </si>
  <si>
    <t xml:space="preserve">Retribuzioni lorde, salario accessorio e lavoro straordinario del personale dipendente con contratto a tempo indeterminato e a tempo determinato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</si>
</sst>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.00\ [$€-410]_-;\-* #,##0.00\ [$€-410]_-;_-* &quot;-&quot;??\ [$€-410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43" fontId="3" fillId="0" borderId="1" xfId="1" applyFont="1" applyBorder="1"/>
    <xf numFmtId="43" fontId="3" fillId="0" borderId="0" xfId="1" applyFont="1"/>
    <xf numFmtId="0" fontId="2" fillId="0" borderId="3" xfId="0" applyFont="1" applyBorder="1"/>
    <xf numFmtId="43" fontId="2" fillId="0" borderId="2" xfId="1" applyFont="1" applyBorder="1"/>
    <xf numFmtId="43" fontId="3" fillId="2" borderId="1" xfId="1" applyFont="1" applyFill="1" applyBorder="1"/>
    <xf numFmtId="0" fontId="4" fillId="0" borderId="3" xfId="0" applyFont="1" applyBorder="1"/>
    <xf numFmtId="164" fontId="3" fillId="0" borderId="0" xfId="0" applyNumberFormat="1" applyFont="1"/>
    <xf numFmtId="4" fontId="3" fillId="0" borderId="0" xfId="0" applyNumberFormat="1" applyFont="1"/>
    <xf numFmtId="4" fontId="3" fillId="0" borderId="1" xfId="0" applyNumberFormat="1" applyFont="1" applyBorder="1"/>
    <xf numFmtId="165" fontId="3" fillId="0" borderId="0" xfId="0" applyNumberFormat="1" applyFont="1"/>
    <xf numFmtId="43" fontId="3" fillId="0" borderId="1" xfId="1" applyFont="1" applyBorder="1" applyAlignment="1"/>
    <xf numFmtId="43" fontId="3" fillId="0" borderId="1" xfId="1" applyFont="1" applyFill="1" applyBorder="1"/>
    <xf numFmtId="4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D19D1-501A-40EC-83F7-75DEF5FA8E5F}">
  <sheetPr>
    <pageSetUpPr fitToPage="1"/>
  </sheetPr>
  <dimension ref="A1:G52"/>
  <sheetViews>
    <sheetView tabSelected="1" topLeftCell="A12" zoomScale="86" zoomScaleNormal="86" workbookViewId="0">
      <selection activeCell="A46" sqref="A46"/>
    </sheetView>
  </sheetViews>
  <sheetFormatPr defaultColWidth="9.140625" defaultRowHeight="15" x14ac:dyDescent="0.2"/>
  <cols>
    <col min="1" max="1" width="165.85546875" style="2" customWidth="1"/>
    <col min="2" max="2" width="20.85546875" style="2" bestFit="1" customWidth="1"/>
    <col min="3" max="3" width="15.5703125" style="2" bestFit="1" customWidth="1"/>
    <col min="4" max="5" width="14.7109375" style="2" bestFit="1" customWidth="1"/>
    <col min="6" max="6" width="9.140625" style="2"/>
    <col min="7" max="7" width="16.85546875" style="2" bestFit="1" customWidth="1"/>
    <col min="8" max="16384" width="9.140625" style="2"/>
  </cols>
  <sheetData>
    <row r="1" spans="1:7" ht="15.75" x14ac:dyDescent="0.2">
      <c r="A1" s="25" t="s">
        <v>33</v>
      </c>
      <c r="B1" s="26"/>
      <c r="C1" s="26"/>
      <c r="D1" s="26"/>
      <c r="E1" s="27"/>
    </row>
    <row r="2" spans="1:7" ht="16.5" thickBot="1" x14ac:dyDescent="0.25">
      <c r="A2" s="28" t="s">
        <v>0</v>
      </c>
      <c r="B2" s="29"/>
      <c r="C2" s="29"/>
      <c r="D2" s="29"/>
      <c r="E2" s="30"/>
    </row>
    <row r="3" spans="1:7" ht="15.75" x14ac:dyDescent="0.25">
      <c r="A3" s="3"/>
    </row>
    <row r="4" spans="1:7" ht="15.75" x14ac:dyDescent="0.25">
      <c r="A4" s="1" t="s">
        <v>25</v>
      </c>
      <c r="B4" s="1" t="s">
        <v>21</v>
      </c>
      <c r="C4" s="1">
        <v>2025</v>
      </c>
      <c r="D4" s="20">
        <v>2026</v>
      </c>
      <c r="E4" s="1">
        <v>2027</v>
      </c>
    </row>
    <row r="5" spans="1:7" x14ac:dyDescent="0.2">
      <c r="A5" s="5" t="s">
        <v>42</v>
      </c>
      <c r="B5" s="7">
        <v>351510.6</v>
      </c>
      <c r="C5" s="17">
        <f>389450+15000</f>
        <v>404450</v>
      </c>
      <c r="D5" s="15">
        <f>391000+16000</f>
        <v>407000</v>
      </c>
      <c r="E5" s="15">
        <f>390900+16000</f>
        <v>406900</v>
      </c>
    </row>
    <row r="6" spans="1:7" ht="30" x14ac:dyDescent="0.2">
      <c r="A6" s="5" t="s">
        <v>31</v>
      </c>
      <c r="B6" s="7">
        <v>30414.31</v>
      </c>
      <c r="C6" s="17">
        <f>17500+4300+2500</f>
        <v>24300</v>
      </c>
      <c r="D6" s="15">
        <f>17500+4300+2500</f>
        <v>24300</v>
      </c>
      <c r="E6" s="15">
        <f>17500+4300+2500</f>
        <v>24300</v>
      </c>
    </row>
    <row r="7" spans="1:7" ht="30" x14ac:dyDescent="0.2">
      <c r="A7" s="5" t="s">
        <v>32</v>
      </c>
      <c r="B7" s="7">
        <v>11796.16</v>
      </c>
      <c r="C7" s="17"/>
      <c r="D7" s="15"/>
      <c r="E7" s="15"/>
      <c r="G7" s="13"/>
    </row>
    <row r="8" spans="1:7" x14ac:dyDescent="0.2">
      <c r="A8" s="5" t="s">
        <v>36</v>
      </c>
      <c r="B8" s="7"/>
      <c r="C8" s="17"/>
      <c r="D8" s="15"/>
      <c r="E8" s="15"/>
      <c r="G8" s="13"/>
    </row>
    <row r="9" spans="1:7" x14ac:dyDescent="0.2">
      <c r="A9" s="5" t="s">
        <v>1</v>
      </c>
      <c r="B9" s="7"/>
      <c r="C9" s="17"/>
      <c r="D9" s="15"/>
      <c r="E9" s="15"/>
    </row>
    <row r="10" spans="1:7" x14ac:dyDescent="0.2">
      <c r="A10" s="5" t="s">
        <v>37</v>
      </c>
      <c r="B10" s="7"/>
      <c r="C10" s="17"/>
      <c r="D10" s="15"/>
      <c r="E10" s="15"/>
    </row>
    <row r="11" spans="1:7" x14ac:dyDescent="0.2">
      <c r="A11" s="5" t="s">
        <v>38</v>
      </c>
      <c r="B11" s="7"/>
      <c r="C11" s="17"/>
      <c r="D11" s="15"/>
      <c r="E11" s="15"/>
    </row>
    <row r="12" spans="1:7" x14ac:dyDescent="0.2">
      <c r="A12" s="5" t="s">
        <v>39</v>
      </c>
      <c r="B12" s="7"/>
      <c r="C12" s="17"/>
      <c r="D12" s="15"/>
      <c r="E12" s="15"/>
    </row>
    <row r="13" spans="1:7" x14ac:dyDescent="0.2">
      <c r="A13" s="4" t="s">
        <v>40</v>
      </c>
      <c r="B13" s="7"/>
      <c r="C13" s="17"/>
      <c r="D13" s="15"/>
      <c r="E13" s="15"/>
    </row>
    <row r="14" spans="1:7" x14ac:dyDescent="0.2">
      <c r="A14" s="4" t="s">
        <v>2</v>
      </c>
      <c r="B14" s="7"/>
      <c r="C14" s="17"/>
      <c r="D14" s="15"/>
      <c r="E14" s="15"/>
    </row>
    <row r="15" spans="1:7" x14ac:dyDescent="0.2">
      <c r="A15" s="4" t="s">
        <v>3</v>
      </c>
      <c r="B15" s="7">
        <v>81682.33</v>
      </c>
      <c r="C15" s="17">
        <f>102950+12605+595</f>
        <v>116150</v>
      </c>
      <c r="D15" s="15">
        <f>104150+12605+595</f>
        <v>117350</v>
      </c>
      <c r="E15" s="15">
        <f>104150+10805+595</f>
        <v>115550</v>
      </c>
    </row>
    <row r="16" spans="1:7" ht="30" x14ac:dyDescent="0.2">
      <c r="A16" s="5" t="s">
        <v>4</v>
      </c>
      <c r="B16" s="7"/>
      <c r="C16" s="17"/>
      <c r="D16" s="15"/>
      <c r="E16" s="15"/>
    </row>
    <row r="17" spans="1:5" x14ac:dyDescent="0.2">
      <c r="A17" s="4" t="s">
        <v>5</v>
      </c>
      <c r="B17" s="7">
        <v>25140.48</v>
      </c>
      <c r="C17" s="17">
        <f>31285+4100</f>
        <v>35385</v>
      </c>
      <c r="D17" s="15">
        <f>31485+4100</f>
        <v>35585</v>
      </c>
      <c r="E17" s="15">
        <f>31485+4100</f>
        <v>35585</v>
      </c>
    </row>
    <row r="18" spans="1:5" x14ac:dyDescent="0.2">
      <c r="A18" s="4" t="s">
        <v>6</v>
      </c>
      <c r="B18" s="7">
        <v>7333.33</v>
      </c>
      <c r="C18" s="17">
        <v>5000</v>
      </c>
      <c r="D18" s="15">
        <v>5000</v>
      </c>
      <c r="E18" s="15">
        <v>5000</v>
      </c>
    </row>
    <row r="19" spans="1:5" x14ac:dyDescent="0.2">
      <c r="A19" s="4" t="s">
        <v>7</v>
      </c>
      <c r="B19" s="7"/>
      <c r="C19" s="17"/>
      <c r="D19" s="15"/>
      <c r="E19" s="15"/>
    </row>
    <row r="20" spans="1:5" x14ac:dyDescent="0.2">
      <c r="A20" s="4" t="s">
        <v>8</v>
      </c>
      <c r="B20" s="7"/>
      <c r="C20" s="17">
        <v>2250</v>
      </c>
      <c r="D20" s="15">
        <v>2250</v>
      </c>
      <c r="E20" s="15">
        <v>2250</v>
      </c>
    </row>
    <row r="21" spans="1:5" ht="15.75" x14ac:dyDescent="0.25">
      <c r="A21" s="6" t="s">
        <v>19</v>
      </c>
      <c r="B21" s="7">
        <f>SUM(B5:B20)</f>
        <v>507877.20999999996</v>
      </c>
      <c r="C21" s="17">
        <f>SUM(C5:C20)</f>
        <v>587535</v>
      </c>
      <c r="D21" s="17">
        <f t="shared" ref="D21:E21" si="0">SUM(D5:D20)</f>
        <v>591485</v>
      </c>
      <c r="E21" s="17">
        <f t="shared" si="0"/>
        <v>589585</v>
      </c>
    </row>
    <row r="22" spans="1:5" ht="15.75" x14ac:dyDescent="0.25">
      <c r="A22" s="3"/>
      <c r="D22" s="14"/>
      <c r="E22" s="14"/>
    </row>
    <row r="23" spans="1:5" ht="15.75" x14ac:dyDescent="0.25">
      <c r="A23" s="1" t="s">
        <v>24</v>
      </c>
      <c r="B23" s="1" t="str">
        <f>+B4</f>
        <v>MEDIA 2011/2013</v>
      </c>
      <c r="C23" s="1">
        <f>+C4</f>
        <v>2025</v>
      </c>
      <c r="D23" s="1">
        <v>2026</v>
      </c>
      <c r="E23" s="1">
        <v>2027</v>
      </c>
    </row>
    <row r="24" spans="1:5" x14ac:dyDescent="0.2">
      <c r="A24" s="4" t="s">
        <v>9</v>
      </c>
      <c r="B24" s="7"/>
      <c r="C24" s="7"/>
      <c r="D24" s="15"/>
      <c r="E24" s="15"/>
    </row>
    <row r="25" spans="1:5" ht="30" x14ac:dyDescent="0.2">
      <c r="A25" s="5" t="s">
        <v>30</v>
      </c>
      <c r="B25" s="7"/>
      <c r="C25" s="7"/>
      <c r="D25" s="15"/>
      <c r="E25" s="15"/>
    </row>
    <row r="26" spans="1:5" x14ac:dyDescent="0.2">
      <c r="A26" s="4" t="s">
        <v>10</v>
      </c>
      <c r="B26" s="7"/>
      <c r="C26" s="7">
        <f>1500+360+130</f>
        <v>1990</v>
      </c>
      <c r="D26" s="15">
        <f>5000+1200+425</f>
        <v>6625</v>
      </c>
      <c r="E26" s="15">
        <v>1990</v>
      </c>
    </row>
    <row r="27" spans="1:5" x14ac:dyDescent="0.2">
      <c r="A27" s="4" t="s">
        <v>8</v>
      </c>
      <c r="B27" s="7"/>
      <c r="C27" s="7">
        <f>250+2000</f>
        <v>2250</v>
      </c>
      <c r="D27" s="15">
        <v>2250</v>
      </c>
      <c r="E27" s="15">
        <v>2250</v>
      </c>
    </row>
    <row r="28" spans="1:5" x14ac:dyDescent="0.2">
      <c r="A28" s="4" t="s">
        <v>11</v>
      </c>
      <c r="B28" s="7"/>
      <c r="C28" s="7"/>
      <c r="D28" s="15"/>
      <c r="E28" s="15"/>
    </row>
    <row r="29" spans="1:5" x14ac:dyDescent="0.2">
      <c r="A29" s="4" t="s">
        <v>12</v>
      </c>
      <c r="B29" s="18">
        <v>43381.86</v>
      </c>
      <c r="C29" s="7">
        <v>84785.79</v>
      </c>
      <c r="D29" s="15">
        <v>85736.17</v>
      </c>
      <c r="E29" s="19">
        <v>85736.17</v>
      </c>
    </row>
    <row r="30" spans="1:5" x14ac:dyDescent="0.2">
      <c r="A30" s="4" t="s">
        <v>13</v>
      </c>
      <c r="B30" s="7"/>
      <c r="C30" s="7"/>
      <c r="D30" s="15"/>
      <c r="E30" s="15"/>
    </row>
    <row r="31" spans="1:5" x14ac:dyDescent="0.2">
      <c r="A31" s="4" t="s">
        <v>14</v>
      </c>
      <c r="B31" s="7"/>
      <c r="C31" s="7"/>
      <c r="D31" s="15"/>
      <c r="E31" s="15"/>
    </row>
    <row r="32" spans="1:5" ht="30" x14ac:dyDescent="0.2">
      <c r="A32" s="5" t="s">
        <v>15</v>
      </c>
      <c r="B32" s="7"/>
      <c r="C32" s="7"/>
      <c r="D32" s="15"/>
      <c r="E32" s="15"/>
    </row>
    <row r="33" spans="1:5" x14ac:dyDescent="0.2">
      <c r="A33" s="5" t="s">
        <v>41</v>
      </c>
      <c r="B33" s="7"/>
      <c r="C33" s="7"/>
      <c r="D33" s="15"/>
      <c r="E33" s="15"/>
    </row>
    <row r="34" spans="1:5" x14ac:dyDescent="0.2">
      <c r="A34" s="4" t="s">
        <v>35</v>
      </c>
      <c r="B34" s="7"/>
      <c r="C34" s="7"/>
      <c r="D34" s="15"/>
      <c r="E34" s="15"/>
    </row>
    <row r="35" spans="1:5" x14ac:dyDescent="0.2">
      <c r="A35" s="4" t="s">
        <v>16</v>
      </c>
      <c r="B35" s="7"/>
      <c r="C35" s="7">
        <v>2000</v>
      </c>
      <c r="D35" s="15">
        <v>2000</v>
      </c>
      <c r="E35" s="15">
        <v>2000</v>
      </c>
    </row>
    <row r="36" spans="1:5" x14ac:dyDescent="0.2">
      <c r="A36" s="4" t="s">
        <v>17</v>
      </c>
      <c r="B36" s="7"/>
      <c r="C36" s="7"/>
      <c r="D36" s="15"/>
      <c r="E36" s="15"/>
    </row>
    <row r="37" spans="1:5" x14ac:dyDescent="0.2">
      <c r="A37" s="4" t="s">
        <v>18</v>
      </c>
      <c r="B37" s="7"/>
      <c r="C37" s="7"/>
      <c r="D37" s="15"/>
      <c r="E37" s="15"/>
    </row>
    <row r="38" spans="1:5" ht="30" x14ac:dyDescent="0.2">
      <c r="A38" s="5" t="s">
        <v>28</v>
      </c>
      <c r="B38" s="7"/>
      <c r="C38" s="7"/>
      <c r="D38" s="15"/>
      <c r="E38" s="15"/>
    </row>
    <row r="39" spans="1:5" ht="15.75" thickBot="1" x14ac:dyDescent="0.25">
      <c r="A39" s="4" t="s">
        <v>22</v>
      </c>
      <c r="B39" s="7">
        <v>6513.52</v>
      </c>
      <c r="C39" s="7"/>
      <c r="D39" s="15"/>
      <c r="E39" s="15"/>
    </row>
    <row r="40" spans="1:5" ht="16.5" thickBot="1" x14ac:dyDescent="0.3">
      <c r="A40" s="12" t="s">
        <v>34</v>
      </c>
      <c r="B40" s="11"/>
      <c r="C40" s="18">
        <v>78460.62</v>
      </c>
      <c r="D40" s="15">
        <v>78460.62</v>
      </c>
      <c r="E40" s="15">
        <v>78460.62</v>
      </c>
    </row>
    <row r="41" spans="1:5" ht="15.75" x14ac:dyDescent="0.25">
      <c r="A41" s="6" t="s">
        <v>20</v>
      </c>
      <c r="B41" s="7">
        <f>SUM(B24:B40)</f>
        <v>49895.380000000005</v>
      </c>
      <c r="C41" s="7">
        <f>SUM(C24:C40)</f>
        <v>169486.40999999997</v>
      </c>
      <c r="D41" s="7">
        <f>SUM(D24:D40)</f>
        <v>175071.78999999998</v>
      </c>
      <c r="E41" s="7">
        <f>SUM(E24:E40)</f>
        <v>170436.78999999998</v>
      </c>
    </row>
    <row r="42" spans="1:5" ht="15.75" thickBot="1" x14ac:dyDescent="0.25">
      <c r="B42" s="8"/>
      <c r="C42" s="8"/>
      <c r="D42" s="14"/>
      <c r="E42" s="14"/>
    </row>
    <row r="43" spans="1:5" ht="16.5" thickBot="1" x14ac:dyDescent="0.3">
      <c r="A43" s="9" t="s">
        <v>23</v>
      </c>
      <c r="B43" s="10">
        <f>+B21-B41</f>
        <v>457981.82999999996</v>
      </c>
      <c r="C43" s="10">
        <f>+C21-C41</f>
        <v>418048.59</v>
      </c>
      <c r="D43" s="10">
        <f>+D21-D41</f>
        <v>416413.21</v>
      </c>
      <c r="E43" s="10">
        <f>+E21-E41</f>
        <v>419148.21</v>
      </c>
    </row>
    <row r="44" spans="1:5" ht="16.5" thickBot="1" x14ac:dyDescent="0.3">
      <c r="A44" s="21"/>
      <c r="B44" s="21"/>
      <c r="C44" s="21"/>
      <c r="D44" s="14"/>
      <c r="E44" s="14"/>
    </row>
    <row r="45" spans="1:5" ht="16.5" thickBot="1" x14ac:dyDescent="0.3">
      <c r="A45" s="22" t="s">
        <v>29</v>
      </c>
      <c r="B45" s="23"/>
      <c r="C45" s="24"/>
      <c r="D45" s="14"/>
      <c r="E45" s="14"/>
    </row>
    <row r="46" spans="1:5" ht="15.75" x14ac:dyDescent="0.25">
      <c r="A46" s="1"/>
      <c r="B46" s="1" t="s">
        <v>26</v>
      </c>
      <c r="C46" s="1">
        <f>+C4</f>
        <v>2025</v>
      </c>
      <c r="D46" s="14"/>
      <c r="E46" s="14"/>
    </row>
    <row r="47" spans="1:5" x14ac:dyDescent="0.2">
      <c r="A47" s="4" t="s">
        <v>27</v>
      </c>
      <c r="B47" s="7">
        <v>24338</v>
      </c>
      <c r="C47" s="7"/>
      <c r="D47" s="14"/>
      <c r="E47" s="14"/>
    </row>
    <row r="49" spans="3:3" x14ac:dyDescent="0.2">
      <c r="C49" s="13"/>
    </row>
    <row r="50" spans="3:3" x14ac:dyDescent="0.2">
      <c r="C50" s="16"/>
    </row>
    <row r="51" spans="3:3" x14ac:dyDescent="0.2">
      <c r="C51" s="16"/>
    </row>
    <row r="52" spans="3:3" x14ac:dyDescent="0.2">
      <c r="C52" s="16"/>
    </row>
  </sheetData>
  <mergeCells count="4">
    <mergeCell ref="A44:C44"/>
    <mergeCell ref="A45:C45"/>
    <mergeCell ref="A1:E1"/>
    <mergeCell ref="A2:E2"/>
  </mergeCells>
  <printOptions horizontalCentered="1" verticalCentered="1"/>
  <pageMargins left="0.39370078740157483" right="0.39370078740157483" top="0.78740157480314965" bottom="0.78740157480314965" header="0.39370078740157483" footer="0.39370078740157483"/>
  <pageSetup paperSize="9" scale="59" orientation="landscape" verticalDpi="4294967295" r:id="rId1"/>
  <headerFooter>
    <oddHeader>&amp;CAllegato A - Spesa del personale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1"/>
  <sheetViews>
    <sheetView topLeftCell="A16" zoomScale="86" zoomScaleNormal="86" workbookViewId="0">
      <selection activeCell="C42" sqref="C42"/>
    </sheetView>
  </sheetViews>
  <sheetFormatPr defaultColWidth="9.140625" defaultRowHeight="15" x14ac:dyDescent="0.2"/>
  <cols>
    <col min="1" max="1" width="165.85546875" style="2" customWidth="1"/>
    <col min="2" max="2" width="31" style="2" bestFit="1" customWidth="1"/>
    <col min="3" max="3" width="27.42578125" style="2" bestFit="1" customWidth="1"/>
    <col min="4" max="4" width="9.140625" style="2"/>
    <col min="5" max="5" width="15.5703125" style="2" bestFit="1" customWidth="1"/>
    <col min="6" max="16384" width="9.140625" style="2"/>
  </cols>
  <sheetData>
    <row r="1" spans="1:3" ht="15.75" x14ac:dyDescent="0.25">
      <c r="A1" s="31" t="s">
        <v>33</v>
      </c>
      <c r="B1" s="32"/>
      <c r="C1" s="33"/>
    </row>
    <row r="2" spans="1:3" ht="16.5" thickBot="1" x14ac:dyDescent="0.3">
      <c r="A2" s="34" t="s">
        <v>0</v>
      </c>
      <c r="B2" s="35"/>
      <c r="C2" s="36"/>
    </row>
    <row r="3" spans="1:3" ht="15.75" x14ac:dyDescent="0.25">
      <c r="A3" s="3"/>
    </row>
    <row r="4" spans="1:3" ht="15.75" x14ac:dyDescent="0.25">
      <c r="A4" s="1" t="s">
        <v>25</v>
      </c>
      <c r="B4" s="1" t="s">
        <v>21</v>
      </c>
      <c r="C4" s="1">
        <v>2025</v>
      </c>
    </row>
    <row r="5" spans="1:3" x14ac:dyDescent="0.2">
      <c r="A5" s="5" t="s">
        <v>42</v>
      </c>
      <c r="B5" s="7">
        <v>351510.6</v>
      </c>
      <c r="C5" s="7">
        <f>389450+15000</f>
        <v>404450</v>
      </c>
    </row>
    <row r="6" spans="1:3" ht="30" x14ac:dyDescent="0.2">
      <c r="A6" s="5" t="s">
        <v>31</v>
      </c>
      <c r="B6" s="7">
        <v>30414.31</v>
      </c>
      <c r="C6" s="7">
        <f>17500+2500+4300</f>
        <v>24300</v>
      </c>
    </row>
    <row r="7" spans="1:3" ht="30" x14ac:dyDescent="0.2">
      <c r="A7" s="5" t="s">
        <v>32</v>
      </c>
      <c r="B7" s="7">
        <v>11796.16</v>
      </c>
      <c r="C7" s="7"/>
    </row>
    <row r="8" spans="1:3" x14ac:dyDescent="0.2">
      <c r="A8" s="5" t="s">
        <v>36</v>
      </c>
      <c r="B8" s="7"/>
      <c r="C8" s="7"/>
    </row>
    <row r="9" spans="1:3" x14ac:dyDescent="0.2">
      <c r="A9" s="5" t="s">
        <v>1</v>
      </c>
      <c r="B9" s="7"/>
      <c r="C9" s="7"/>
    </row>
    <row r="10" spans="1:3" x14ac:dyDescent="0.2">
      <c r="A10" s="5" t="s">
        <v>37</v>
      </c>
      <c r="B10" s="7"/>
      <c r="C10" s="7"/>
    </row>
    <row r="11" spans="1:3" x14ac:dyDescent="0.2">
      <c r="A11" s="5" t="s">
        <v>38</v>
      </c>
      <c r="B11" s="7"/>
      <c r="C11" s="7"/>
    </row>
    <row r="12" spans="1:3" x14ac:dyDescent="0.2">
      <c r="A12" s="5" t="s">
        <v>39</v>
      </c>
      <c r="B12" s="7"/>
      <c r="C12" s="7"/>
    </row>
    <row r="13" spans="1:3" x14ac:dyDescent="0.2">
      <c r="A13" s="4" t="s">
        <v>40</v>
      </c>
      <c r="B13" s="7"/>
      <c r="C13" s="7"/>
    </row>
    <row r="14" spans="1:3" x14ac:dyDescent="0.2">
      <c r="A14" s="4" t="s">
        <v>2</v>
      </c>
      <c r="B14" s="7"/>
      <c r="C14" s="7"/>
    </row>
    <row r="15" spans="1:3" x14ac:dyDescent="0.2">
      <c r="A15" s="4" t="s">
        <v>3</v>
      </c>
      <c r="B15" s="7">
        <v>81682.33</v>
      </c>
      <c r="C15" s="7">
        <f>102950+12605+595</f>
        <v>116150</v>
      </c>
    </row>
    <row r="16" spans="1:3" ht="30" x14ac:dyDescent="0.2">
      <c r="A16" s="5" t="s">
        <v>4</v>
      </c>
      <c r="B16" s="7"/>
      <c r="C16" s="7"/>
    </row>
    <row r="17" spans="1:5" x14ac:dyDescent="0.2">
      <c r="A17" s="4" t="s">
        <v>5</v>
      </c>
      <c r="B17" s="7">
        <v>25140.48</v>
      </c>
      <c r="C17" s="7">
        <f>31285+4100</f>
        <v>35385</v>
      </c>
    </row>
    <row r="18" spans="1:5" x14ac:dyDescent="0.2">
      <c r="A18" s="4" t="s">
        <v>6</v>
      </c>
      <c r="B18" s="7">
        <v>7333.33</v>
      </c>
      <c r="C18" s="7">
        <v>5000</v>
      </c>
    </row>
    <row r="19" spans="1:5" x14ac:dyDescent="0.2">
      <c r="A19" s="4" t="s">
        <v>7</v>
      </c>
      <c r="B19" s="7"/>
      <c r="C19" s="7"/>
    </row>
    <row r="20" spans="1:5" x14ac:dyDescent="0.2">
      <c r="A20" s="4" t="s">
        <v>8</v>
      </c>
      <c r="B20" s="7"/>
      <c r="C20" s="7">
        <v>2250</v>
      </c>
    </row>
    <row r="21" spans="1:5" ht="15.75" x14ac:dyDescent="0.25">
      <c r="A21" s="6" t="s">
        <v>19</v>
      </c>
      <c r="B21" s="7">
        <f>SUM(B5:B20)</f>
        <v>507877.20999999996</v>
      </c>
      <c r="C21" s="7">
        <f>SUM(C5:C20)</f>
        <v>587535</v>
      </c>
      <c r="E21" s="13"/>
    </row>
    <row r="23" spans="1:5" ht="15.75" x14ac:dyDescent="0.25">
      <c r="A23" s="3"/>
    </row>
    <row r="24" spans="1:5" ht="15.75" x14ac:dyDescent="0.25">
      <c r="A24" s="1" t="s">
        <v>24</v>
      </c>
      <c r="B24" s="1" t="str">
        <f>+B4</f>
        <v>MEDIA 2011/2013</v>
      </c>
      <c r="C24" s="1">
        <f t="shared" ref="C24" si="0">+C4</f>
        <v>2025</v>
      </c>
    </row>
    <row r="25" spans="1:5" x14ac:dyDescent="0.2">
      <c r="A25" s="4" t="s">
        <v>9</v>
      </c>
      <c r="B25" s="7"/>
      <c r="C25" s="7"/>
    </row>
    <row r="26" spans="1:5" ht="30" x14ac:dyDescent="0.2">
      <c r="A26" s="5" t="s">
        <v>30</v>
      </c>
      <c r="B26" s="7"/>
      <c r="C26" s="7"/>
    </row>
    <row r="27" spans="1:5" x14ac:dyDescent="0.2">
      <c r="A27" s="4" t="s">
        <v>10</v>
      </c>
      <c r="B27" s="7"/>
      <c r="C27" s="7">
        <f>1500+360+130</f>
        <v>1990</v>
      </c>
    </row>
    <row r="28" spans="1:5" x14ac:dyDescent="0.2">
      <c r="A28" s="4" t="s">
        <v>8</v>
      </c>
      <c r="B28" s="7"/>
      <c r="C28" s="7">
        <f>250+2000</f>
        <v>2250</v>
      </c>
    </row>
    <row r="29" spans="1:5" x14ac:dyDescent="0.2">
      <c r="A29" s="4" t="s">
        <v>11</v>
      </c>
      <c r="B29" s="7"/>
      <c r="C29" s="7"/>
    </row>
    <row r="30" spans="1:5" x14ac:dyDescent="0.2">
      <c r="A30" s="4" t="s">
        <v>12</v>
      </c>
      <c r="B30" s="7">
        <v>43381.86</v>
      </c>
      <c r="C30" s="7">
        <v>84785.79</v>
      </c>
    </row>
    <row r="31" spans="1:5" x14ac:dyDescent="0.2">
      <c r="A31" s="4" t="s">
        <v>13</v>
      </c>
      <c r="B31" s="7"/>
      <c r="C31" s="7"/>
    </row>
    <row r="32" spans="1:5" x14ac:dyDescent="0.2">
      <c r="A32" s="4" t="s">
        <v>14</v>
      </c>
      <c r="B32" s="7"/>
      <c r="C32" s="7"/>
    </row>
    <row r="33" spans="1:3" ht="30" x14ac:dyDescent="0.2">
      <c r="A33" s="5" t="s">
        <v>15</v>
      </c>
      <c r="B33" s="7"/>
      <c r="C33" s="7"/>
    </row>
    <row r="34" spans="1:3" x14ac:dyDescent="0.2">
      <c r="A34" s="5" t="s">
        <v>41</v>
      </c>
      <c r="B34" s="7"/>
      <c r="C34" s="7"/>
    </row>
    <row r="35" spans="1:3" x14ac:dyDescent="0.2">
      <c r="A35" s="4" t="s">
        <v>35</v>
      </c>
      <c r="B35" s="7"/>
      <c r="C35" s="7"/>
    </row>
    <row r="36" spans="1:3" x14ac:dyDescent="0.2">
      <c r="A36" s="4" t="s">
        <v>16</v>
      </c>
      <c r="B36" s="7"/>
      <c r="C36" s="7">
        <v>2000</v>
      </c>
    </row>
    <row r="37" spans="1:3" x14ac:dyDescent="0.2">
      <c r="A37" s="4" t="s">
        <v>17</v>
      </c>
      <c r="B37" s="7"/>
      <c r="C37" s="7"/>
    </row>
    <row r="38" spans="1:3" x14ac:dyDescent="0.2">
      <c r="A38" s="4" t="s">
        <v>18</v>
      </c>
      <c r="B38" s="7"/>
      <c r="C38" s="7"/>
    </row>
    <row r="39" spans="1:3" ht="30" x14ac:dyDescent="0.2">
      <c r="A39" s="5" t="s">
        <v>28</v>
      </c>
      <c r="B39" s="7"/>
      <c r="C39" s="7"/>
    </row>
    <row r="40" spans="1:3" ht="15.75" thickBot="1" x14ac:dyDescent="0.25">
      <c r="A40" s="4" t="s">
        <v>22</v>
      </c>
      <c r="B40" s="7">
        <v>6513.52</v>
      </c>
      <c r="C40" s="7"/>
    </row>
    <row r="41" spans="1:3" ht="16.5" thickBot="1" x14ac:dyDescent="0.3">
      <c r="A41" s="12" t="s">
        <v>34</v>
      </c>
      <c r="B41" s="11"/>
      <c r="C41" s="7">
        <v>78460.62</v>
      </c>
    </row>
    <row r="42" spans="1:3" ht="15.75" x14ac:dyDescent="0.25">
      <c r="A42" s="6" t="s">
        <v>20</v>
      </c>
      <c r="B42" s="7">
        <f>SUM(B25:B41)</f>
        <v>49895.380000000005</v>
      </c>
      <c r="C42" s="7">
        <f>SUM(C25:C41)</f>
        <v>169486.40999999997</v>
      </c>
    </row>
    <row r="43" spans="1:3" ht="15.75" thickBot="1" x14ac:dyDescent="0.25">
      <c r="B43" s="8"/>
      <c r="C43" s="8"/>
    </row>
    <row r="44" spans="1:3" ht="16.5" thickBot="1" x14ac:dyDescent="0.3">
      <c r="A44" s="9" t="s">
        <v>23</v>
      </c>
      <c r="B44" s="10">
        <f>+B21-B42</f>
        <v>457981.82999999996</v>
      </c>
      <c r="C44" s="10">
        <f>+C21-C42</f>
        <v>418048.59</v>
      </c>
    </row>
    <row r="45" spans="1:3" ht="15.75" thickBot="1" x14ac:dyDescent="0.25"/>
    <row r="46" spans="1:3" ht="16.5" thickBot="1" x14ac:dyDescent="0.3">
      <c r="A46" s="22" t="s">
        <v>29</v>
      </c>
      <c r="B46" s="23"/>
      <c r="C46" s="24"/>
    </row>
    <row r="47" spans="1:3" ht="15.75" x14ac:dyDescent="0.25">
      <c r="A47" s="1"/>
      <c r="B47" s="1" t="s">
        <v>26</v>
      </c>
      <c r="C47" s="1">
        <f>+C4</f>
        <v>2025</v>
      </c>
    </row>
    <row r="48" spans="1:3" x14ac:dyDescent="0.2">
      <c r="A48" s="4" t="s">
        <v>27</v>
      </c>
      <c r="B48" s="7">
        <v>24338</v>
      </c>
      <c r="C48" s="7"/>
    </row>
    <row r="51" spans="3:3" x14ac:dyDescent="0.2">
      <c r="C51" s="13"/>
    </row>
  </sheetData>
  <mergeCells count="3">
    <mergeCell ref="A1:C1"/>
    <mergeCell ref="A2:C2"/>
    <mergeCell ref="A46:C46"/>
  </mergeCells>
  <printOptions horizontalCentered="1" verticalCentered="1"/>
  <pageMargins left="0.39370078740157483" right="0.39370078740157483" top="0.78740157480314965" bottom="0.78740157480314965" header="0.39370078740157483" footer="0.39370078740157483"/>
  <pageSetup paperSize="9" scale="60" orientation="landscape" verticalDpi="4294967295" r:id="rId1"/>
  <headerFooter>
    <oddHeader>&amp;CAllegato A - Spesa del personale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6368AE1531C545A9203F19F8207FB0" ma:contentTypeVersion="12" ma:contentTypeDescription="Creare un nuovo documento." ma:contentTypeScope="" ma:versionID="e85dfa29229933539e7e350f1ab0d963">
  <xsd:schema xmlns:xsd="http://www.w3.org/2001/XMLSchema" xmlns:xs="http://www.w3.org/2001/XMLSchema" xmlns:p="http://schemas.microsoft.com/office/2006/metadata/properties" xmlns:ns2="198710eb-c43c-4e45-90b1-b1314be3c759" xmlns:ns3="20afe9d6-392a-487e-83a3-c8a2b3005502" targetNamespace="http://schemas.microsoft.com/office/2006/metadata/properties" ma:root="true" ma:fieldsID="52ae8cfa87171ad9638f86c154c6f5fb" ns2:_="" ns3:_="">
    <xsd:import namespace="198710eb-c43c-4e45-90b1-b1314be3c759"/>
    <xsd:import namespace="20afe9d6-392a-487e-83a3-c8a2b30055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8710eb-c43c-4e45-90b1-b1314be3c75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fe9d6-392a-487e-83a3-c8a2b30055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25ABB3-A88A-438C-A9C0-B7C4DE6823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D828FE-A5D8-4328-8DED-BBA007479C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8710eb-c43c-4e45-90b1-b1314be3c759"/>
    <ds:schemaRef ds:uri="20afe9d6-392a-487e-83a3-c8a2b30055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0832C1-B6AE-49D6-9FEC-6C3F37BAB36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allegato A spesa personale</vt:lpstr>
      <vt:lpstr>allegato A - spesa personale</vt:lpstr>
    </vt:vector>
  </TitlesOfParts>
  <Company>Publika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A Spesa del personale</dc:title>
  <dc:creator>marco.paini</dc:creator>
  <cp:lastModifiedBy>Ragioneria1</cp:lastModifiedBy>
  <cp:lastPrinted>2025-03-10T12:11:02Z</cp:lastPrinted>
  <dcterms:created xsi:type="dcterms:W3CDTF">2017-02-01T07:23:28Z</dcterms:created>
  <dcterms:modified xsi:type="dcterms:W3CDTF">2025-07-22T10:02:47Z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0x010100AD6368AE1531C545A9203F19F8207FB0</vt:lpwstr>
  </property>
</Properties>
</file>