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5"/>
  </bookViews>
  <sheets>
    <sheet name="GENNAIO" sheetId="1" r:id="rId1"/>
    <sheet name="FEBBRAIO" sheetId="2" r:id="rId2"/>
    <sheet name="MARZO" sheetId="3" r:id="rId3"/>
    <sheet name="II TRIMESTRE" sheetId="4" r:id="rId4"/>
    <sheet name="III TRIMESTRE" sheetId="5" r:id="rId5"/>
    <sheet name="IV TRIMESTRE 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F13" i="6" s="1"/>
  <c r="E11" i="6"/>
  <c r="E10" i="6"/>
  <c r="E9" i="6"/>
  <c r="E14" i="6"/>
  <c r="D14" i="6"/>
  <c r="F14" i="6" s="1"/>
  <c r="E13" i="6"/>
  <c r="E12" i="6"/>
  <c r="D12" i="6"/>
  <c r="F12" i="6" s="1"/>
  <c r="E8" i="6"/>
  <c r="D8" i="6"/>
  <c r="F8" i="6" s="1"/>
  <c r="E7" i="6"/>
  <c r="D7" i="6"/>
  <c r="F7" i="6" s="1"/>
  <c r="D11" i="6" l="1"/>
  <c r="F11" i="6" s="1"/>
  <c r="D10" i="6"/>
  <c r="F10" i="6" s="1"/>
  <c r="D9" i="6"/>
  <c r="F9" i="6" s="1"/>
  <c r="D12" i="5"/>
  <c r="F12" i="5" s="1"/>
  <c r="D14" i="5"/>
  <c r="F14" i="5" s="1"/>
  <c r="D13" i="5"/>
  <c r="C13" i="5"/>
  <c r="B13" i="5"/>
  <c r="D11" i="5"/>
  <c r="F11" i="5" s="1"/>
  <c r="C11" i="5"/>
  <c r="B11" i="5"/>
  <c r="D10" i="5"/>
  <c r="D8" i="5"/>
  <c r="D9" i="5"/>
  <c r="D7" i="5"/>
  <c r="F7" i="5" s="1"/>
  <c r="C10" i="5"/>
  <c r="B10" i="5"/>
  <c r="C9" i="5"/>
  <c r="B9" i="5"/>
  <c r="E14" i="5"/>
  <c r="E12" i="5"/>
  <c r="E11" i="5"/>
  <c r="E8" i="5"/>
  <c r="F8" i="5"/>
  <c r="E7" i="5"/>
  <c r="F13" i="5" l="1"/>
  <c r="E13" i="5"/>
  <c r="E10" i="5"/>
  <c r="F10" i="5"/>
  <c r="E9" i="5"/>
  <c r="F9" i="5"/>
  <c r="F8" i="4"/>
  <c r="F9" i="4"/>
  <c r="F10" i="4"/>
  <c r="F11" i="4"/>
  <c r="F12" i="4"/>
  <c r="F13" i="4"/>
  <c r="F14" i="4"/>
  <c r="E8" i="4"/>
  <c r="E9" i="4"/>
  <c r="E10" i="4"/>
  <c r="E11" i="4"/>
  <c r="E12" i="4"/>
  <c r="E13" i="4"/>
  <c r="E14" i="4"/>
  <c r="F7" i="4"/>
  <c r="E7" i="4"/>
  <c r="D14" i="4" l="1"/>
  <c r="D13" i="4"/>
  <c r="D12" i="4"/>
  <c r="D11" i="4"/>
  <c r="D10" i="4"/>
  <c r="D9" i="4"/>
  <c r="D8" i="4"/>
  <c r="D7" i="4"/>
  <c r="C14" i="4"/>
  <c r="C13" i="4"/>
  <c r="C12" i="4"/>
  <c r="C11" i="4"/>
  <c r="C10" i="4"/>
  <c r="C9" i="4"/>
  <c r="C8" i="4"/>
  <c r="C7" i="4"/>
  <c r="B14" i="4"/>
  <c r="B13" i="4"/>
  <c r="B12" i="4"/>
  <c r="B11" i="4"/>
  <c r="B10" i="4"/>
  <c r="B9" i="4"/>
  <c r="B8" i="4"/>
  <c r="B7" i="4"/>
</calcChain>
</file>

<file path=xl/sharedStrings.xml><?xml version="1.0" encoding="utf-8"?>
<sst xmlns="http://schemas.openxmlformats.org/spreadsheetml/2006/main" count="198" uniqueCount="86">
  <si>
    <t>COMUNE DI VIADANA</t>
  </si>
  <si>
    <t>Servizio</t>
  </si>
  <si>
    <t>Giornate</t>
  </si>
  <si>
    <t>lavorative</t>
  </si>
  <si>
    <t>di assenza</t>
  </si>
  <si>
    <t>di presenza</t>
  </si>
  <si>
    <t>Percentuale</t>
  </si>
  <si>
    <t>assenza %</t>
  </si>
  <si>
    <t>presenza %</t>
  </si>
  <si>
    <t>SETTORE CENTRALE UNICA COMMITTENZA</t>
  </si>
  <si>
    <t>47.0</t>
  </si>
  <si>
    <t>7.0</t>
  </si>
  <si>
    <t>40.0</t>
  </si>
  <si>
    <t>SETTORE RAGIONERIA-FINANZE-PROGRAMMAZIONE-C.D.G.</t>
  </si>
  <si>
    <t>83.0</t>
  </si>
  <si>
    <t>SETTORE CULTURA-SCUOLA-ISTRUZIONE E NIDO-COORD.SERV.SOC-ERP</t>
  </si>
  <si>
    <t>SETTORE DEM-STAT-URP-COM-INFORMATICA-SEGRE-PROT-PERSO-VICESEGRE</t>
  </si>
  <si>
    <t>77.0</t>
  </si>
  <si>
    <t>266.0</t>
  </si>
  <si>
    <t>SETTORE SUE - URBANISTICA</t>
  </si>
  <si>
    <t>63.0</t>
  </si>
  <si>
    <t>SETTORE TRIBUTI - ATTIVITA' PRODUTTIVE E COMMERCIO - SUAP</t>
  </si>
  <si>
    <t>61.0</t>
  </si>
  <si>
    <t>SETTORE VIGILANZA</t>
  </si>
  <si>
    <t>46.0</t>
  </si>
  <si>
    <t>5.0</t>
  </si>
  <si>
    <t>78.0</t>
  </si>
  <si>
    <t>57.0</t>
  </si>
  <si>
    <t>71.0</t>
  </si>
  <si>
    <t>102.0</t>
  </si>
  <si>
    <t>75.0</t>
  </si>
  <si>
    <t>59.0</t>
  </si>
  <si>
    <t>73.0</t>
  </si>
  <si>
    <t>6.0</t>
  </si>
  <si>
    <t>67.0</t>
  </si>
  <si>
    <t>44.0</t>
  </si>
  <si>
    <t>8.0</t>
  </si>
  <si>
    <t>80.0</t>
  </si>
  <si>
    <t>341.0</t>
  </si>
  <si>
    <t>27.0</t>
  </si>
  <si>
    <t>68.0</t>
  </si>
  <si>
    <t>10.0</t>
  </si>
  <si>
    <t>278.0</t>
  </si>
  <si>
    <t>4.0</t>
  </si>
  <si>
    <t>87.0</t>
  </si>
  <si>
    <t>288.0</t>
  </si>
  <si>
    <t>62.0</t>
  </si>
  <si>
    <t>60.0</t>
  </si>
  <si>
    <t>3.0</t>
  </si>
  <si>
    <t>17.0</t>
  </si>
  <si>
    <t>253.0</t>
  </si>
  <si>
    <t>340.0</t>
  </si>
  <si>
    <t>265.0</t>
  </si>
  <si>
    <t>GENNAIO  2025</t>
  </si>
  <si>
    <t>MARZO  2025</t>
  </si>
  <si>
    <t>FEBBRAIO  2025</t>
  </si>
  <si>
    <t>41.0</t>
  </si>
  <si>
    <t>358.0</t>
  </si>
  <si>
    <t>97.0</t>
  </si>
  <si>
    <t>261.0</t>
  </si>
  <si>
    <t>SETTORE LAVORI PUBBLICI-TECNICO MANUTENTIVO-AMBIENTE</t>
  </si>
  <si>
    <t>280.0</t>
  </si>
  <si>
    <t>56.0</t>
  </si>
  <si>
    <t>14.0</t>
  </si>
  <si>
    <t>332.0</t>
  </si>
  <si>
    <t>254.0</t>
  </si>
  <si>
    <t>320.0</t>
  </si>
  <si>
    <t>259.0</t>
  </si>
  <si>
    <t>283.0</t>
  </si>
  <si>
    <t>18.0</t>
  </si>
  <si>
    <t>52.0</t>
  </si>
  <si>
    <t>1.0</t>
  </si>
  <si>
    <t>229.0</t>
  </si>
  <si>
    <t>337.0</t>
  </si>
  <si>
    <t>235.0</t>
  </si>
  <si>
    <t>360.0</t>
  </si>
  <si>
    <t>54.0</t>
  </si>
  <si>
    <t>306.0</t>
  </si>
  <si>
    <t>308.0</t>
  </si>
  <si>
    <t>21.0</t>
  </si>
  <si>
    <t>287.0</t>
  </si>
  <si>
    <t>313.0</t>
  </si>
  <si>
    <t>257.0</t>
  </si>
  <si>
    <t>II TRIMESTRE  2025</t>
  </si>
  <si>
    <t>III TRIMESTRE  2025</t>
  </si>
  <si>
    <t>IV TRIMESTRE  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</si>
</sst>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A9C5EE"/>
        <bgColor indexed="64"/>
      </patternFill>
    </fill>
    <fill>
      <patternFill patternType="solid">
        <fgColor rgb="FFE5E5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20" sqref="B20"/>
    </sheetView>
  </sheetViews>
  <sheetFormatPr defaultRowHeight="15" x14ac:dyDescent="0.25"/>
  <cols>
    <col min="1" max="1" width="32.7109375" customWidth="1"/>
    <col min="2" max="2" width="13.5703125" customWidth="1"/>
    <col min="3" max="3" width="15" customWidth="1"/>
    <col min="4" max="4" width="16" customWidth="1"/>
    <col min="5" max="5" width="16.7109375" customWidth="1"/>
    <col min="6" max="6" width="19.7109375" customWidth="1"/>
  </cols>
  <sheetData>
    <row r="1" spans="1:6" ht="15" customHeight="1" x14ac:dyDescent="0.25">
      <c r="A1" s="9" t="s">
        <v>0</v>
      </c>
      <c r="B1" s="9"/>
      <c r="C1" s="9"/>
      <c r="D1" s="9"/>
      <c r="E1" s="9"/>
      <c r="F1" s="9"/>
    </row>
    <row r="2" spans="1:6" ht="15" customHeight="1" x14ac:dyDescent="0.25">
      <c r="A2" s="9" t="s">
        <v>53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x14ac:dyDescent="0.25">
      <c r="A7" s="2" t="s">
        <v>9</v>
      </c>
      <c r="B7" s="3" t="s">
        <v>24</v>
      </c>
      <c r="C7" s="3" t="s">
        <v>25</v>
      </c>
      <c r="D7" s="3" t="s">
        <v>56</v>
      </c>
      <c r="E7" s="3">
        <v>10.87</v>
      </c>
      <c r="F7" s="3">
        <v>89.13</v>
      </c>
    </row>
    <row r="8" spans="1:6" ht="21" x14ac:dyDescent="0.25">
      <c r="A8" s="4" t="s">
        <v>13</v>
      </c>
      <c r="B8" s="5" t="s">
        <v>14</v>
      </c>
      <c r="C8" s="5" t="s">
        <v>33</v>
      </c>
      <c r="D8" s="5" t="s">
        <v>17</v>
      </c>
      <c r="E8" s="5">
        <v>7.23</v>
      </c>
      <c r="F8" s="5">
        <v>92.77</v>
      </c>
    </row>
    <row r="9" spans="1:6" ht="31.5" x14ac:dyDescent="0.25">
      <c r="A9" s="2" t="s">
        <v>15</v>
      </c>
      <c r="B9" s="3" t="s">
        <v>38</v>
      </c>
      <c r="C9" s="3" t="s">
        <v>30</v>
      </c>
      <c r="D9" s="3" t="s">
        <v>18</v>
      </c>
      <c r="E9" s="3">
        <v>21.99</v>
      </c>
      <c r="F9" s="3">
        <v>78.010000000000005</v>
      </c>
    </row>
    <row r="10" spans="1:6" ht="31.5" x14ac:dyDescent="0.25">
      <c r="A10" s="4" t="s">
        <v>16</v>
      </c>
      <c r="B10" s="5" t="s">
        <v>57</v>
      </c>
      <c r="C10" s="5" t="s">
        <v>58</v>
      </c>
      <c r="D10" s="5" t="s">
        <v>59</v>
      </c>
      <c r="E10" s="5">
        <v>27.09</v>
      </c>
      <c r="F10" s="5">
        <v>72.91</v>
      </c>
    </row>
    <row r="11" spans="1:6" ht="21" x14ac:dyDescent="0.25">
      <c r="A11" s="2" t="s">
        <v>60</v>
      </c>
      <c r="B11" s="3" t="s">
        <v>61</v>
      </c>
      <c r="C11" s="3" t="s">
        <v>39</v>
      </c>
      <c r="D11" s="3" t="s">
        <v>50</v>
      </c>
      <c r="E11" s="3">
        <v>9.64</v>
      </c>
      <c r="F11" s="3">
        <v>90.36</v>
      </c>
    </row>
    <row r="12" spans="1:6" x14ac:dyDescent="0.25">
      <c r="A12" s="4" t="s">
        <v>19</v>
      </c>
      <c r="B12" s="5" t="s">
        <v>20</v>
      </c>
      <c r="C12" s="5" t="s">
        <v>11</v>
      </c>
      <c r="D12" s="5" t="s">
        <v>62</v>
      </c>
      <c r="E12" s="5">
        <v>11.11</v>
      </c>
      <c r="F12" s="5">
        <v>88.89</v>
      </c>
    </row>
    <row r="13" spans="1:6" ht="21" x14ac:dyDescent="0.25">
      <c r="A13" s="2" t="s">
        <v>21</v>
      </c>
      <c r="B13" s="3" t="s">
        <v>28</v>
      </c>
      <c r="C13" s="3" t="s">
        <v>63</v>
      </c>
      <c r="D13" s="3" t="s">
        <v>27</v>
      </c>
      <c r="E13" s="3">
        <v>19.72</v>
      </c>
      <c r="F13" s="3">
        <v>80.28</v>
      </c>
    </row>
    <row r="14" spans="1:6" x14ac:dyDescent="0.25">
      <c r="A14" s="4" t="s">
        <v>23</v>
      </c>
      <c r="B14" s="5" t="s">
        <v>64</v>
      </c>
      <c r="C14" s="5" t="s">
        <v>26</v>
      </c>
      <c r="D14" s="5" t="s">
        <v>65</v>
      </c>
      <c r="E14" s="5">
        <v>23.49</v>
      </c>
      <c r="F14" s="5">
        <v>76.510000000000005</v>
      </c>
    </row>
  </sheetData>
  <mergeCells count="3">
    <mergeCell ref="A5:A6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13" sqref="B13"/>
    </sheetView>
  </sheetViews>
  <sheetFormatPr defaultRowHeight="15" x14ac:dyDescent="0.25"/>
  <cols>
    <col min="1" max="1" width="32.7109375" customWidth="1"/>
    <col min="2" max="2" width="13.5703125" customWidth="1"/>
    <col min="3" max="3" width="15" customWidth="1"/>
    <col min="4" max="4" width="16" customWidth="1"/>
    <col min="5" max="5" width="16.7109375" customWidth="1"/>
    <col min="6" max="6" width="19.7109375" customWidth="1"/>
  </cols>
  <sheetData>
    <row r="1" spans="1:6" ht="15" customHeight="1" x14ac:dyDescent="0.25">
      <c r="A1" s="9" t="s">
        <v>0</v>
      </c>
      <c r="B1" s="9"/>
      <c r="C1" s="9"/>
      <c r="D1" s="9"/>
      <c r="E1" s="9"/>
      <c r="F1" s="9"/>
    </row>
    <row r="2" spans="1:6" ht="15" customHeight="1" x14ac:dyDescent="0.25">
      <c r="A2" s="9" t="s">
        <v>55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x14ac:dyDescent="0.25">
      <c r="A7" s="2" t="s">
        <v>9</v>
      </c>
      <c r="B7" s="3" t="s">
        <v>35</v>
      </c>
      <c r="C7" s="3" t="s">
        <v>43</v>
      </c>
      <c r="D7" s="3" t="s">
        <v>12</v>
      </c>
      <c r="E7" s="3">
        <v>9.09</v>
      </c>
      <c r="F7" s="3">
        <v>90.91</v>
      </c>
    </row>
    <row r="8" spans="1:6" ht="21" x14ac:dyDescent="0.25">
      <c r="A8" s="4" t="s">
        <v>13</v>
      </c>
      <c r="B8" s="5" t="s">
        <v>37</v>
      </c>
      <c r="C8" s="5" t="s">
        <v>11</v>
      </c>
      <c r="D8" s="5" t="s">
        <v>32</v>
      </c>
      <c r="E8" s="5">
        <v>8.75</v>
      </c>
      <c r="F8" s="5">
        <v>91.25</v>
      </c>
    </row>
    <row r="9" spans="1:6" ht="31.5" x14ac:dyDescent="0.25">
      <c r="A9" s="2" t="s">
        <v>15</v>
      </c>
      <c r="B9" s="3" t="s">
        <v>66</v>
      </c>
      <c r="C9" s="3" t="s">
        <v>22</v>
      </c>
      <c r="D9" s="3" t="s">
        <v>67</v>
      </c>
      <c r="E9" s="3">
        <v>19.059999999999999</v>
      </c>
      <c r="F9" s="3">
        <v>80.94</v>
      </c>
    </row>
    <row r="10" spans="1:6" ht="31.5" x14ac:dyDescent="0.25">
      <c r="A10" s="4" t="s">
        <v>16</v>
      </c>
      <c r="B10" s="5" t="s">
        <v>51</v>
      </c>
      <c r="C10" s="5" t="s">
        <v>46</v>
      </c>
      <c r="D10" s="5" t="s">
        <v>42</v>
      </c>
      <c r="E10" s="5">
        <v>18.239999999999998</v>
      </c>
      <c r="F10" s="5">
        <v>81.760000000000005</v>
      </c>
    </row>
    <row r="11" spans="1:6" ht="21" x14ac:dyDescent="0.25">
      <c r="A11" s="2" t="s">
        <v>60</v>
      </c>
      <c r="B11" s="3" t="s">
        <v>68</v>
      </c>
      <c r="C11" s="3" t="s">
        <v>69</v>
      </c>
      <c r="D11" s="3" t="s">
        <v>52</v>
      </c>
      <c r="E11" s="3">
        <v>6.36</v>
      </c>
      <c r="F11" s="3">
        <v>93.64</v>
      </c>
    </row>
    <row r="12" spans="1:6" x14ac:dyDescent="0.25">
      <c r="A12" s="4" t="s">
        <v>19</v>
      </c>
      <c r="B12" s="5" t="s">
        <v>47</v>
      </c>
      <c r="C12" s="5" t="s">
        <v>36</v>
      </c>
      <c r="D12" s="5" t="s">
        <v>70</v>
      </c>
      <c r="E12" s="5">
        <v>13.33</v>
      </c>
      <c r="F12" s="5">
        <v>86.67</v>
      </c>
    </row>
    <row r="13" spans="1:6" ht="21" x14ac:dyDescent="0.25">
      <c r="A13" s="2" t="s">
        <v>21</v>
      </c>
      <c r="B13" s="3" t="s">
        <v>40</v>
      </c>
      <c r="C13" s="3" t="s">
        <v>71</v>
      </c>
      <c r="D13" s="3" t="s">
        <v>34</v>
      </c>
      <c r="E13" s="3">
        <v>1.47</v>
      </c>
      <c r="F13" s="3">
        <v>98.53</v>
      </c>
    </row>
    <row r="14" spans="1:6" x14ac:dyDescent="0.25">
      <c r="A14" s="4" t="s">
        <v>23</v>
      </c>
      <c r="B14" s="5" t="s">
        <v>45</v>
      </c>
      <c r="C14" s="5" t="s">
        <v>31</v>
      </c>
      <c r="D14" s="5" t="s">
        <v>72</v>
      </c>
      <c r="E14" s="5">
        <v>20.49</v>
      </c>
      <c r="F14" s="5">
        <v>79.510000000000005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8" sqref="E8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54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x14ac:dyDescent="0.25">
      <c r="A7" s="2" t="s">
        <v>9</v>
      </c>
      <c r="B7" s="3" t="s">
        <v>10</v>
      </c>
      <c r="C7" s="3" t="s">
        <v>48</v>
      </c>
      <c r="D7" s="3" t="s">
        <v>35</v>
      </c>
      <c r="E7" s="3">
        <v>6.38</v>
      </c>
      <c r="F7" s="3">
        <v>93.62</v>
      </c>
    </row>
    <row r="8" spans="1:6" ht="21" x14ac:dyDescent="0.25">
      <c r="A8" s="4" t="s">
        <v>13</v>
      </c>
      <c r="B8" s="5" t="s">
        <v>44</v>
      </c>
      <c r="C8" s="5" t="s">
        <v>41</v>
      </c>
      <c r="D8" s="5" t="s">
        <v>17</v>
      </c>
      <c r="E8" s="5">
        <v>11.49</v>
      </c>
      <c r="F8" s="5">
        <v>88.51</v>
      </c>
    </row>
    <row r="9" spans="1:6" ht="21" x14ac:dyDescent="0.25">
      <c r="A9" s="2" t="s">
        <v>15</v>
      </c>
      <c r="B9" s="3" t="s">
        <v>73</v>
      </c>
      <c r="C9" s="3" t="s">
        <v>29</v>
      </c>
      <c r="D9" s="3" t="s">
        <v>74</v>
      </c>
      <c r="E9" s="3">
        <v>30.27</v>
      </c>
      <c r="F9" s="3">
        <v>69.73</v>
      </c>
    </row>
    <row r="10" spans="1:6" ht="21" x14ac:dyDescent="0.25">
      <c r="A10" s="4" t="s">
        <v>16</v>
      </c>
      <c r="B10" s="5" t="s">
        <v>75</v>
      </c>
      <c r="C10" s="5" t="s">
        <v>76</v>
      </c>
      <c r="D10" s="5" t="s">
        <v>77</v>
      </c>
      <c r="E10" s="5">
        <v>15</v>
      </c>
      <c r="F10" s="5">
        <v>85</v>
      </c>
    </row>
    <row r="11" spans="1:6" ht="21" x14ac:dyDescent="0.25">
      <c r="A11" s="2" t="s">
        <v>60</v>
      </c>
      <c r="B11" s="3" t="s">
        <v>78</v>
      </c>
      <c r="C11" s="3" t="s">
        <v>79</v>
      </c>
      <c r="D11" s="3" t="s">
        <v>80</v>
      </c>
      <c r="E11" s="3">
        <v>6.82</v>
      </c>
      <c r="F11" s="3">
        <v>93.18</v>
      </c>
    </row>
    <row r="12" spans="1:6" x14ac:dyDescent="0.25">
      <c r="A12" s="4" t="s">
        <v>19</v>
      </c>
      <c r="B12" s="5" t="s">
        <v>20</v>
      </c>
      <c r="C12" s="5" t="s">
        <v>33</v>
      </c>
      <c r="D12" s="5" t="s">
        <v>27</v>
      </c>
      <c r="E12" s="5">
        <v>9.52</v>
      </c>
      <c r="F12" s="5">
        <v>90.48</v>
      </c>
    </row>
    <row r="13" spans="1:6" ht="21" x14ac:dyDescent="0.25">
      <c r="A13" s="2" t="s">
        <v>21</v>
      </c>
      <c r="B13" s="3" t="s">
        <v>32</v>
      </c>
      <c r="C13" s="3" t="s">
        <v>49</v>
      </c>
      <c r="D13" s="3" t="s">
        <v>62</v>
      </c>
      <c r="E13" s="3">
        <v>23.29</v>
      </c>
      <c r="F13" s="3">
        <v>76.709999999999994</v>
      </c>
    </row>
    <row r="14" spans="1:6" x14ac:dyDescent="0.25">
      <c r="A14" s="4" t="s">
        <v>23</v>
      </c>
      <c r="B14" s="5" t="s">
        <v>81</v>
      </c>
      <c r="C14" s="5" t="s">
        <v>62</v>
      </c>
      <c r="D14" s="5" t="s">
        <v>82</v>
      </c>
      <c r="E14" s="5">
        <v>17.89</v>
      </c>
      <c r="F14" s="5">
        <v>82.11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7" sqref="E17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83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f>44+47+44</f>
        <v>135</v>
      </c>
      <c r="C7" s="3">
        <f>9+12+20</f>
        <v>41</v>
      </c>
      <c r="D7" s="3">
        <f>35+35+24</f>
        <v>94</v>
      </c>
      <c r="E7" s="6">
        <f t="shared" ref="E7:E14" si="0">(C7*100)/B7</f>
        <v>30.37037037037037</v>
      </c>
      <c r="F7" s="6">
        <f t="shared" ref="F7:F14" si="1">(D7*100)/B7</f>
        <v>69.629629629629633</v>
      </c>
    </row>
    <row r="8" spans="1:6" ht="28.5" customHeight="1" x14ac:dyDescent="0.25">
      <c r="A8" s="4" t="s">
        <v>13</v>
      </c>
      <c r="B8" s="5">
        <f>79+86+80</f>
        <v>245</v>
      </c>
      <c r="C8" s="5">
        <f>9+22+10</f>
        <v>41</v>
      </c>
      <c r="D8" s="5">
        <f>70+64+70</f>
        <v>204</v>
      </c>
      <c r="E8" s="7">
        <f t="shared" si="0"/>
        <v>16.73469387755102</v>
      </c>
      <c r="F8" s="7">
        <f t="shared" si="1"/>
        <v>83.265306122448976</v>
      </c>
    </row>
    <row r="9" spans="1:6" ht="27" customHeight="1" x14ac:dyDescent="0.25">
      <c r="A9" s="2" t="s">
        <v>15</v>
      </c>
      <c r="B9" s="3">
        <f>321+339+324</f>
        <v>984</v>
      </c>
      <c r="C9" s="3">
        <f>82+94+112</f>
        <v>288</v>
      </c>
      <c r="D9" s="3">
        <f>239+245+212</f>
        <v>696</v>
      </c>
      <c r="E9" s="6">
        <f t="shared" si="0"/>
        <v>29.26829268292683</v>
      </c>
      <c r="F9" s="6">
        <f t="shared" si="1"/>
        <v>70.731707317073173</v>
      </c>
    </row>
    <row r="10" spans="1:6" ht="31.5" customHeight="1" x14ac:dyDescent="0.25">
      <c r="A10" s="4" t="s">
        <v>16</v>
      </c>
      <c r="B10" s="5">
        <f>342+367+335</f>
        <v>1044</v>
      </c>
      <c r="C10" s="5">
        <f>64+78+82</f>
        <v>224</v>
      </c>
      <c r="D10" s="5">
        <f>289+278+253</f>
        <v>820</v>
      </c>
      <c r="E10" s="7">
        <f t="shared" si="0"/>
        <v>21.455938697318008</v>
      </c>
      <c r="F10" s="7">
        <f t="shared" si="1"/>
        <v>78.544061302681996</v>
      </c>
    </row>
    <row r="11" spans="1:6" ht="21" x14ac:dyDescent="0.25">
      <c r="A11" s="2" t="s">
        <v>60</v>
      </c>
      <c r="B11" s="3">
        <f>288+308+271</f>
        <v>867</v>
      </c>
      <c r="C11" s="3">
        <f>55+58+60</f>
        <v>173</v>
      </c>
      <c r="D11" s="3">
        <f>250+233+211</f>
        <v>694</v>
      </c>
      <c r="E11" s="6">
        <f t="shared" si="0"/>
        <v>19.953863898500575</v>
      </c>
      <c r="F11" s="6">
        <f t="shared" si="1"/>
        <v>80.046136101499428</v>
      </c>
    </row>
    <row r="12" spans="1:6" ht="26.25" customHeight="1" x14ac:dyDescent="0.25">
      <c r="A12" s="4" t="s">
        <v>19</v>
      </c>
      <c r="B12" s="5">
        <f>60+63+60</f>
        <v>183</v>
      </c>
      <c r="C12" s="5">
        <f>13+8+18</f>
        <v>39</v>
      </c>
      <c r="D12" s="5">
        <f>55+47+42</f>
        <v>144</v>
      </c>
      <c r="E12" s="7">
        <f t="shared" si="0"/>
        <v>21.311475409836067</v>
      </c>
      <c r="F12" s="7">
        <f t="shared" si="1"/>
        <v>78.688524590163937</v>
      </c>
    </row>
    <row r="13" spans="1:6" ht="25.5" customHeight="1" x14ac:dyDescent="0.25">
      <c r="A13" s="2" t="s">
        <v>21</v>
      </c>
      <c r="B13" s="3">
        <f>72+68+64</f>
        <v>204</v>
      </c>
      <c r="C13" s="3">
        <f>13+6+4</f>
        <v>23</v>
      </c>
      <c r="D13" s="3">
        <f>62+59+60</f>
        <v>181</v>
      </c>
      <c r="E13" s="6">
        <f t="shared" si="0"/>
        <v>11.274509803921569</v>
      </c>
      <c r="F13" s="6">
        <f t="shared" si="1"/>
        <v>88.725490196078425</v>
      </c>
    </row>
    <row r="14" spans="1:6" ht="24" customHeight="1" x14ac:dyDescent="0.25">
      <c r="A14" s="4" t="s">
        <v>23</v>
      </c>
      <c r="B14" s="5">
        <f>343+348+296</f>
        <v>987</v>
      </c>
      <c r="C14" s="5">
        <f>79+80+83</f>
        <v>242</v>
      </c>
      <c r="D14" s="5">
        <f>268+264+213</f>
        <v>745</v>
      </c>
      <c r="E14" s="7">
        <f t="shared" si="0"/>
        <v>24.518743667679839</v>
      </c>
      <c r="F14" s="7">
        <f t="shared" si="1"/>
        <v>75.481256332320157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23" sqref="E23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84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64</v>
      </c>
      <c r="C7" s="3">
        <v>26</v>
      </c>
      <c r="D7" s="3">
        <f t="shared" ref="D7:D14" si="0">B7-C7</f>
        <v>38</v>
      </c>
      <c r="E7" s="6">
        <f t="shared" ref="E7:E14" si="1">(C7*100)/B7</f>
        <v>40.625</v>
      </c>
      <c r="F7" s="6">
        <f t="shared" ref="F7:F14" si="2">(D7*100)/B7</f>
        <v>59.375</v>
      </c>
    </row>
    <row r="8" spans="1:6" ht="28.5" customHeight="1" x14ac:dyDescent="0.25">
      <c r="A8" s="4" t="s">
        <v>13</v>
      </c>
      <c r="B8" s="5">
        <v>257</v>
      </c>
      <c r="C8" s="5">
        <v>84</v>
      </c>
      <c r="D8" s="5">
        <f t="shared" si="0"/>
        <v>173</v>
      </c>
      <c r="E8" s="7">
        <f t="shared" si="1"/>
        <v>32.684824902723733</v>
      </c>
      <c r="F8" s="7">
        <f t="shared" si="2"/>
        <v>67.315175097276267</v>
      </c>
    </row>
    <row r="9" spans="1:6" ht="27" customHeight="1" x14ac:dyDescent="0.25">
      <c r="A9" s="2" t="s">
        <v>15</v>
      </c>
      <c r="B9" s="3">
        <f>275+387+165+128</f>
        <v>955</v>
      </c>
      <c r="C9" s="3">
        <f>171+119+46+30</f>
        <v>366</v>
      </c>
      <c r="D9" s="3">
        <f t="shared" si="0"/>
        <v>589</v>
      </c>
      <c r="E9" s="6">
        <f t="shared" si="1"/>
        <v>38.324607329842934</v>
      </c>
      <c r="F9" s="6">
        <f t="shared" si="2"/>
        <v>61.675392670157066</v>
      </c>
    </row>
    <row r="10" spans="1:6" ht="31.5" customHeight="1" x14ac:dyDescent="0.25">
      <c r="A10" s="4" t="s">
        <v>16</v>
      </c>
      <c r="B10" s="5">
        <f>320+66+346+135</f>
        <v>867</v>
      </c>
      <c r="C10" s="5">
        <f>69+11+68+26</f>
        <v>174</v>
      </c>
      <c r="D10" s="5">
        <f t="shared" si="0"/>
        <v>693</v>
      </c>
      <c r="E10" s="7">
        <f t="shared" si="1"/>
        <v>20.069204152249135</v>
      </c>
      <c r="F10" s="7">
        <f t="shared" si="2"/>
        <v>79.930795847750872</v>
      </c>
    </row>
    <row r="11" spans="1:6" ht="21" x14ac:dyDescent="0.25">
      <c r="A11" s="2" t="s">
        <v>60</v>
      </c>
      <c r="B11" s="3">
        <f>77+154+348+205</f>
        <v>784</v>
      </c>
      <c r="C11" s="3">
        <f>16+49+103+39</f>
        <v>207</v>
      </c>
      <c r="D11" s="3">
        <f t="shared" si="0"/>
        <v>577</v>
      </c>
      <c r="E11" s="6">
        <f t="shared" si="1"/>
        <v>26.403061224489797</v>
      </c>
      <c r="F11" s="6">
        <f t="shared" si="2"/>
        <v>73.59693877551021</v>
      </c>
    </row>
    <row r="12" spans="1:6" ht="26.25" customHeight="1" x14ac:dyDescent="0.25">
      <c r="A12" s="4" t="s">
        <v>19</v>
      </c>
      <c r="B12" s="5">
        <v>192</v>
      </c>
      <c r="C12" s="5">
        <v>44</v>
      </c>
      <c r="D12" s="5">
        <f t="shared" si="0"/>
        <v>148</v>
      </c>
      <c r="E12" s="7">
        <f t="shared" si="1"/>
        <v>22.916666666666668</v>
      </c>
      <c r="F12" s="7">
        <f t="shared" si="2"/>
        <v>77.083333333333329</v>
      </c>
    </row>
    <row r="13" spans="1:6" ht="25.5" customHeight="1" x14ac:dyDescent="0.25">
      <c r="A13" s="2" t="s">
        <v>21</v>
      </c>
      <c r="B13" s="3">
        <f>66+77</f>
        <v>143</v>
      </c>
      <c r="C13" s="3">
        <f>13+25</f>
        <v>38</v>
      </c>
      <c r="D13" s="3">
        <f t="shared" si="0"/>
        <v>105</v>
      </c>
      <c r="E13" s="6">
        <f t="shared" si="1"/>
        <v>26.573426573426573</v>
      </c>
      <c r="F13" s="6">
        <f t="shared" si="2"/>
        <v>73.426573426573427</v>
      </c>
    </row>
    <row r="14" spans="1:6" ht="24" customHeight="1" x14ac:dyDescent="0.25">
      <c r="A14" s="4" t="s">
        <v>23</v>
      </c>
      <c r="B14" s="5">
        <v>1016</v>
      </c>
      <c r="C14" s="5">
        <v>300</v>
      </c>
      <c r="D14" s="5">
        <f t="shared" si="0"/>
        <v>716</v>
      </c>
      <c r="E14" s="7">
        <f t="shared" si="1"/>
        <v>29.527559055118111</v>
      </c>
      <c r="F14" s="7">
        <f t="shared" si="2"/>
        <v>70.472440944881896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23" sqref="H23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85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138</v>
      </c>
      <c r="C7" s="3">
        <v>27</v>
      </c>
      <c r="D7" s="3">
        <f t="shared" ref="D7:D14" si="0">B7-C7</f>
        <v>111</v>
      </c>
      <c r="E7" s="6">
        <f t="shared" ref="E7:E14" si="1">(C7*100)/B7</f>
        <v>19.565217391304348</v>
      </c>
      <c r="F7" s="6">
        <f t="shared" ref="F7:F14" si="2">(D7*100)/B7</f>
        <v>80.434782608695656</v>
      </c>
    </row>
    <row r="8" spans="1:6" ht="28.5" customHeight="1" x14ac:dyDescent="0.25">
      <c r="A8" s="4" t="s">
        <v>13</v>
      </c>
      <c r="B8" s="5">
        <v>249</v>
      </c>
      <c r="C8" s="5">
        <v>51</v>
      </c>
      <c r="D8" s="5">
        <f t="shared" si="0"/>
        <v>198</v>
      </c>
      <c r="E8" s="7">
        <f t="shared" si="1"/>
        <v>20.481927710843372</v>
      </c>
      <c r="F8" s="7">
        <f t="shared" si="2"/>
        <v>79.518072289156621</v>
      </c>
    </row>
    <row r="9" spans="1:6" ht="27" customHeight="1" x14ac:dyDescent="0.25">
      <c r="A9" s="2" t="s">
        <v>15</v>
      </c>
      <c r="B9" s="3">
        <v>955</v>
      </c>
      <c r="C9" s="3">
        <v>219</v>
      </c>
      <c r="D9" s="3">
        <f t="shared" si="0"/>
        <v>736</v>
      </c>
      <c r="E9" s="6">
        <f t="shared" si="1"/>
        <v>22.93193717277487</v>
      </c>
      <c r="F9" s="6">
        <f t="shared" si="2"/>
        <v>77.068062827225134</v>
      </c>
    </row>
    <row r="10" spans="1:6" ht="31.5" customHeight="1" x14ac:dyDescent="0.25">
      <c r="A10" s="4" t="s">
        <v>16</v>
      </c>
      <c r="B10" s="5">
        <v>1062</v>
      </c>
      <c r="C10" s="5">
        <v>193</v>
      </c>
      <c r="D10" s="5">
        <f t="shared" si="0"/>
        <v>869</v>
      </c>
      <c r="E10" s="7">
        <f t="shared" si="1"/>
        <v>18.173258003766477</v>
      </c>
      <c r="F10" s="7">
        <f t="shared" si="2"/>
        <v>81.826741996233523</v>
      </c>
    </row>
    <row r="11" spans="1:6" ht="21" x14ac:dyDescent="0.25">
      <c r="A11" s="2" t="s">
        <v>60</v>
      </c>
      <c r="B11" s="3">
        <v>828</v>
      </c>
      <c r="C11" s="3">
        <v>138</v>
      </c>
      <c r="D11" s="3">
        <f t="shared" si="0"/>
        <v>690</v>
      </c>
      <c r="E11" s="6">
        <f t="shared" si="1"/>
        <v>16.666666666666668</v>
      </c>
      <c r="F11" s="6">
        <f t="shared" si="2"/>
        <v>83.333333333333329</v>
      </c>
    </row>
    <row r="12" spans="1:6" ht="26.25" customHeight="1" x14ac:dyDescent="0.25">
      <c r="A12" s="4" t="s">
        <v>19</v>
      </c>
      <c r="B12" s="5">
        <v>189</v>
      </c>
      <c r="C12" s="5">
        <v>25</v>
      </c>
      <c r="D12" s="5">
        <f t="shared" si="0"/>
        <v>164</v>
      </c>
      <c r="E12" s="7">
        <f t="shared" si="1"/>
        <v>13.227513227513228</v>
      </c>
      <c r="F12" s="7">
        <f t="shared" si="2"/>
        <v>86.772486772486772</v>
      </c>
    </row>
    <row r="13" spans="1:6" ht="25.5" customHeight="1" x14ac:dyDescent="0.25">
      <c r="A13" s="2" t="s">
        <v>21</v>
      </c>
      <c r="B13" s="3">
        <v>213</v>
      </c>
      <c r="C13" s="3">
        <v>25</v>
      </c>
      <c r="D13" s="3">
        <f t="shared" si="0"/>
        <v>188</v>
      </c>
      <c r="E13" s="6">
        <f t="shared" si="1"/>
        <v>11.737089201877934</v>
      </c>
      <c r="F13" s="6">
        <f t="shared" si="2"/>
        <v>88.262910798122064</v>
      </c>
    </row>
    <row r="14" spans="1:6" ht="24" customHeight="1" x14ac:dyDescent="0.25">
      <c r="A14" s="4" t="s">
        <v>23</v>
      </c>
      <c r="B14" s="5">
        <v>994</v>
      </c>
      <c r="C14" s="5">
        <v>215</v>
      </c>
      <c r="D14" s="5">
        <f t="shared" si="0"/>
        <v>779</v>
      </c>
      <c r="E14" s="7">
        <f t="shared" si="1"/>
        <v>21.629778672032192</v>
      </c>
      <c r="F14" s="7">
        <f t="shared" si="2"/>
        <v>78.370221327967812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GENNAIO</vt:lpstr>
      <vt:lpstr>FEBBRAIO</vt:lpstr>
      <vt:lpstr>MARZO</vt:lpstr>
      <vt:lpstr>II TRIMESTRE</vt:lpstr>
      <vt:lpstr>III TRIMESTRE</vt:lpstr>
      <vt:lpstr>IV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2026-01-26T09:15:38Z</dcterms:modified>
</cp:coreProperties>
</file>