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Default Extension="bin" ContentType="application/vnd.openxmlformats-officedocument.spreadsheetml.printerSettings"/>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8800" windowHeight="12225" activeTab="0"/>
  </bookViews>
  <sheets>
    <sheet name="Modello Piano flussi cassa" sheetId="4" r:id="rId1"/>
    <sheet name="ModelloPianoFlussiCassa_PEG" sheetId="6" r:id="rId2"/>
  </sheets>
  <definedNames>
    <definedName name="_xlnm.Print_Area" localSheetId="0">'Modello Piano flussi cassa'!$A$1:$J$113</definedName>
    <definedName name="_xlnm.Print_Area" localSheetId="1">ModelloPianoFlussiCassa_PEG!$A$1:$N$562</definedName>
  </definedNames>
  <calcPr fullCalcOnLoad="1"/>
</workbook>
</file>

<file path=xl/sharedStrings.xml><?xml version="1.0" encoding="utf-8"?>
<sst xmlns="http://schemas.openxmlformats.org/spreadsheetml/2006/main" count="2255" uniqueCount="914">
  <si>
    <t>Contributi agli investimenti</t>
  </si>
  <si>
    <t>Altri trasferimenti in conto capitale</t>
  </si>
  <si>
    <t>Altre entrate in conto capitale</t>
  </si>
  <si>
    <t>Riscossioni  (in c/competenza e in c/residui)</t>
  </si>
  <si>
    <t>Previsioni di cassa (1)</t>
  </si>
  <si>
    <t>E.1.00.00.00.000</t>
  </si>
  <si>
    <t>Tributi</t>
  </si>
  <si>
    <t>E.1.01.00.00.000</t>
  </si>
  <si>
    <t>E.1.01.02.00.000</t>
  </si>
  <si>
    <t>E.1.01.03.00.000</t>
  </si>
  <si>
    <t>Compartecipazioni di tributi</t>
  </si>
  <si>
    <t>E.1.01.04.00.000</t>
  </si>
  <si>
    <t>Fondi perequativi</t>
  </si>
  <si>
    <t>E.1.03.00.00.000</t>
  </si>
  <si>
    <t>Trasferimenti correnti</t>
  </si>
  <si>
    <t>E.2.00.00.00.000</t>
  </si>
  <si>
    <t>Trasferimenti correnti da Ministeri</t>
  </si>
  <si>
    <t>E.2.01.01.01.001</t>
  </si>
  <si>
    <t>Trasferimenti correnti da Regioni e province autonome</t>
  </si>
  <si>
    <t>E.2.01.01.02.001</t>
  </si>
  <si>
    <t>E.3.00.00.00.000</t>
  </si>
  <si>
    <t>Vendita di beni e servizi e proventi derivanti dalla gestione dei beni</t>
  </si>
  <si>
    <t>E.3.01.00.00.000</t>
  </si>
  <si>
    <t>Proventi derivanti dall'attività di controllo e repressione delle irregolarità e degli illeciti</t>
  </si>
  <si>
    <t>E.3.02.00.00.000</t>
  </si>
  <si>
    <t>Interessi attivi</t>
  </si>
  <si>
    <t>E.3.03.00.00.000</t>
  </si>
  <si>
    <t>Altre entrate da redditi da capitale</t>
  </si>
  <si>
    <t>E.3.04.00.00.000</t>
  </si>
  <si>
    <t>Rimborsi e altre entrate correnti</t>
  </si>
  <si>
    <t>E.3.05.00.00.000</t>
  </si>
  <si>
    <t>E.4.00.00.00.000</t>
  </si>
  <si>
    <t>Tributi in conto capitale</t>
  </si>
  <si>
    <t>E.4.01.00.00.000</t>
  </si>
  <si>
    <t>E.4.02.00.00.000</t>
  </si>
  <si>
    <t>E.4.03.00.00.000</t>
  </si>
  <si>
    <t>Entrate da alienazione di beni materiali e immateriali</t>
  </si>
  <si>
    <t>E.4.04.00.00.000</t>
  </si>
  <si>
    <t>E.4.05.00.00.000</t>
  </si>
  <si>
    <t>E.5.00.00.00.000</t>
  </si>
  <si>
    <t>Alienazione di attività finanziarie</t>
  </si>
  <si>
    <t>E.5.01.00.00.000</t>
  </si>
  <si>
    <t>Riscossione crediti di breve termine</t>
  </si>
  <si>
    <t>E.5.02.00.00.000</t>
  </si>
  <si>
    <t>Riscossione crediti di medio-lungo termine</t>
  </si>
  <si>
    <t>E.5.03.00.00.000</t>
  </si>
  <si>
    <t>Altre entrate per riduzione di attività finanziarie</t>
  </si>
  <si>
    <t>E.5.04.00.00.000</t>
  </si>
  <si>
    <t>E.6.00.00.00.000</t>
  </si>
  <si>
    <t>Emissione di titoli obbligazionari</t>
  </si>
  <si>
    <t>E.6.01.00.00.000</t>
  </si>
  <si>
    <t>Accensione prestiti a breve termine</t>
  </si>
  <si>
    <t>E.6.02.00.00.000</t>
  </si>
  <si>
    <t>Accensione mutui e altri finanziamenti a medio lungo termine</t>
  </si>
  <si>
    <t>E.6.03.00.00.000</t>
  </si>
  <si>
    <t>Altre forme di indebitamento</t>
  </si>
  <si>
    <t>E.6.04.00.00.000</t>
  </si>
  <si>
    <t>E.9.00.00.00.000</t>
  </si>
  <si>
    <t>Entrate per partite di giro</t>
  </si>
  <si>
    <t>E.9.01.00.00.000</t>
  </si>
  <si>
    <t>Entrate per conto terzi</t>
  </si>
  <si>
    <t>E.9.02.00.00.000</t>
  </si>
  <si>
    <t>U.1.00.00.00.000</t>
  </si>
  <si>
    <t>Redditi da lavoro dipendente</t>
  </si>
  <si>
    <t>U.1.01.00.00.000</t>
  </si>
  <si>
    <t>Imposte e tasse a carico dell'ente</t>
  </si>
  <si>
    <t>U.1.02.00.00.000</t>
  </si>
  <si>
    <t>Acquisto di beni e servizi</t>
  </si>
  <si>
    <t>U.1.03.00.00.000</t>
  </si>
  <si>
    <t>U.1.04.00.00.000</t>
  </si>
  <si>
    <t>Trasferimenti di tributi</t>
  </si>
  <si>
    <t>U.1.05.00.00.000</t>
  </si>
  <si>
    <t>U.1.06.00.00.000</t>
  </si>
  <si>
    <t>Interessi passivi</t>
  </si>
  <si>
    <t>U.1.07.00.00.000</t>
  </si>
  <si>
    <t>Altre spese per redditi da capitale</t>
  </si>
  <si>
    <t>U.1.08.00.00.000</t>
  </si>
  <si>
    <t>Rimborsi e poste correttive delle entrate</t>
  </si>
  <si>
    <t>U.1.09.00.00.000</t>
  </si>
  <si>
    <t>Altre spese correnti</t>
  </si>
  <si>
    <t>U.1.10.00.00.000</t>
  </si>
  <si>
    <t>U.2.00.00.00.000</t>
  </si>
  <si>
    <t>Tributi in conto capitale a carico dell'ente</t>
  </si>
  <si>
    <t>U.2.01.00.00.000</t>
  </si>
  <si>
    <t>Investimenti fissi lordi e acquisto di terreni</t>
  </si>
  <si>
    <t>U.2.02.00.00.000</t>
  </si>
  <si>
    <t>U.2.03.00.00.000</t>
  </si>
  <si>
    <t>U.2.04.00.00.000</t>
  </si>
  <si>
    <t>Altre spese in conto capitale</t>
  </si>
  <si>
    <t>U.2.05.00.00.000</t>
  </si>
  <si>
    <t>U.3.00.00.00.000</t>
  </si>
  <si>
    <t>Acquisizioni di attività finanziarie</t>
  </si>
  <si>
    <t>U.3.01.00.00.000</t>
  </si>
  <si>
    <t>Concessione crediti di breve termine</t>
  </si>
  <si>
    <t>U.3.02.00.00.000</t>
  </si>
  <si>
    <t>Concessione crediti di medio-lungo termine</t>
  </si>
  <si>
    <t>U.3.03.00.00.000</t>
  </si>
  <si>
    <t>Altre spese per incremento di attività finanziarie</t>
  </si>
  <si>
    <t>U.3.04.00.00.000</t>
  </si>
  <si>
    <t>U.4.00.00.00.000</t>
  </si>
  <si>
    <t>Rimborso di titoli obbligazionari</t>
  </si>
  <si>
    <t>U.4.01.00.00.000</t>
  </si>
  <si>
    <t>Rimborso prestiti a breve termine</t>
  </si>
  <si>
    <t>U.4.02.00.00.000</t>
  </si>
  <si>
    <t>Rimborso mutui e altri finanziamenti a medio lungo termine</t>
  </si>
  <si>
    <t>U.4.03.00.00.000</t>
  </si>
  <si>
    <t>Rimborso di altre forme di indebitamento</t>
  </si>
  <si>
    <t>U.4.04.00.00.000</t>
  </si>
  <si>
    <t>Fondi per rimborso prestiti</t>
  </si>
  <si>
    <t>U.4.05.00.00.000</t>
  </si>
  <si>
    <t>U.7.00.00.00.000</t>
  </si>
  <si>
    <t>Uscite per partite di giro</t>
  </si>
  <si>
    <t>U.7.01.00.00.000</t>
  </si>
  <si>
    <t>Uscite per conto terzi</t>
  </si>
  <si>
    <t>U.7.02.00.00.000</t>
  </si>
  <si>
    <t>Totale Titolo 9 - Entrate per conto terzi e partite di giro</t>
  </si>
  <si>
    <t>Totale Titolo 6 Accensione Prestiti</t>
  </si>
  <si>
    <t>Totale Titolo 5 - Entrate da riduzione di attività finanziarie</t>
  </si>
  <si>
    <t>Totale Titolo 4 - Entrate in conto capitale</t>
  </si>
  <si>
    <t>Totale titolo 3 - Entrate extratributarie</t>
  </si>
  <si>
    <t>Trasferimenti correnti da altri</t>
  </si>
  <si>
    <t>E.0.00.00.99.999</t>
  </si>
  <si>
    <t xml:space="preserve">Pagamenti in c/competenza e in c/residui </t>
  </si>
  <si>
    <t>Totale Titolo 7 - Uscite per conto terzi e partite di giro</t>
  </si>
  <si>
    <t>Totale Titolo 4 - Rimborso Prestiti</t>
  </si>
  <si>
    <t>Totale titolo 3 - Spese per incremento attività finanziarie</t>
  </si>
  <si>
    <t>Totale titolo 2 - Spese in conto capitale</t>
  </si>
  <si>
    <t>Totale titolo 1 - Spese correnti</t>
  </si>
  <si>
    <t>Totale Titolo 5 - Chiusura Anticipazioni ricevute da istituto tesoriere/cassiere</t>
  </si>
  <si>
    <t>FONDO DI CASSA ALLA FINE DEL TRIMESTRE</t>
  </si>
  <si>
    <t>Codice SIOPE</t>
  </si>
  <si>
    <t xml:space="preserve">Descrizione </t>
  </si>
  <si>
    <t>TOTALE PAGAMENTI</t>
  </si>
  <si>
    <t>TOTALE RISORSE DISPONIBILI</t>
  </si>
  <si>
    <t>RICORSO ANTICIPAZIONI DELL'ISTITUTOTESORIERE</t>
  </si>
  <si>
    <t>Totale titolo 2 - Trasferimenti correnti</t>
  </si>
  <si>
    <t>Totale titolo 1 - Entrate correnti di natura tributaria, contributiva e perequativa</t>
  </si>
  <si>
    <t>U.0.00.00.99.999</t>
  </si>
  <si>
    <t xml:space="preserve">FONDO DI CASSA ALL'INIZIO DELL'ANNO </t>
  </si>
  <si>
    <t>E.1.01.01.16.000</t>
  </si>
  <si>
    <t>Imposta comunale sugli immobili (ICI)</t>
  </si>
  <si>
    <t>E.1.01.01.08.000</t>
  </si>
  <si>
    <t>E.1.01.01.06.000</t>
  </si>
  <si>
    <t>Dati SIOPE N-2</t>
  </si>
  <si>
    <r>
      <t xml:space="preserve">Carte contabili </t>
    </r>
    <r>
      <rPr>
        <vertAlign val="superscript"/>
        <sz val="11"/>
        <color rgb="FF000000"/>
        <rFont val="Calibri"/>
        <family val="2"/>
      </rPr>
      <t>(2)</t>
    </r>
  </si>
  <si>
    <t>In attuazione dell'art. 6, comma 1, del decreto-legge n. 155 del 2024, al fine di rafforzare le misure per la riduzione dei tempi di pagamento (Riforma  del PNRR 1.11), entro il 28 febbraio di ciascun anno gli enti territoriali  ed i loro enti strumentali in contabilità finanziaria di cui all’articolo 1, comma 2, del decreto legislativo 30 marzo 2001, n. 165, adottano un piano annuale dei flussi di cassa, contenente un cronoprogramma dei pagamenti e degli incassi relativi all'esercizio di riferimento, redatto sulla base del seguente modello. Gli enti che hanno sottoscritto l'accordo di cui all'art. 40 del DL 19 del 2024, nel 2025  proseguono la sperimentazione del Programma dei pagamenti (allegato n. 3 all'accordo sottoscritto con il Ministro dell'economia e delle finanze).</t>
  </si>
  <si>
    <t>MODELLO DEL  PIANO ANNUALE DEI FLUSSI DI CASSA DEGLI ENTI TERRITORIALI 
E DEI LORO ENTI STRUMENTALI IN CONTABILITA' FINANZIARIA 
DI CUI  ALL'ART. 1, COMMA 2, DEL DECRETO LEGISLATIVO 30 MARZO  2001, N. 165</t>
  </si>
  <si>
    <t>E.1.01.01.00.000</t>
  </si>
  <si>
    <t>Imposte, tasse e proventi assimilati</t>
  </si>
  <si>
    <t xml:space="preserve">(1) Al termine di ciascun trimestre, le previsioni sono sostituite con l'importo degli incassi/pagamenti effettivi e sono aggiornate le previsioni dei trimestri successivi.La descrizione delle colonne  che riportano gli incassi e i pagamenti effettivi dell'esercizio è ridenominata "Incassi effettivi"/"Pagamenti effettivi".
</t>
  </si>
  <si>
    <t>Le previsioni trimestrali del Piano sono elaborate dal responsabile finanziario con la collaborazione dei responsabili dei servizi dell'ente, anche tenendo conto dell'andamento degli incassi e dei pagamenti degli esercizi precedenti (consultabili dal sito internet www.SIOPE.it), e  in considerazione delle novità e delle peculiarità dell'esercizio (le nuove attività previste nei documenti di programmazione  e/o modifiche del quadro normativo).</t>
  </si>
  <si>
    <t xml:space="preserve">(2) L'importo delle carte contabili è inserito quando si sostituiscono le previsioni con gli incassi e i pagamenti effettivi, ed è ridotto in occasione dei successivi aggiornamenti;
</t>
  </si>
  <si>
    <t xml:space="preserve">Il Piano dei flussi di cassa è aggiornato con atto del responsabile finanziario. </t>
  </si>
  <si>
    <t>Al fine di garantirne l'efficacia nel corso dell'esercizio,  gli enti sono invitati a verificare trimestralmente le previsioni, ad aggiornare il Piano annuale dei flussi di cassa e a dare comunicazione alla Giunta/organo esecutivo dell'attuazione del Piano.
La verifica e l'aggiornamento del prospetto possono, ad esempio, essere effettuati:
- sostituendo le previsioni del trimestre concluso e i dati SIOPE dei trimestri precedenti con gli importi degli incassi e dei pagamenti effettivi, estratti dalla banca dati SIOPE;
- riformulando di conseguenza le previsioni dei trimestri successivi;
- tenendo conto delle variazioni di bilancio che incidono sulle previsioni trimestrali di cassa.</t>
  </si>
  <si>
    <t>Imposta municipale propria</t>
  </si>
  <si>
    <t xml:space="preserve">TOTALE RISCOSSIONI (al netto anticipazione del tesoriere) </t>
  </si>
  <si>
    <r>
      <t xml:space="preserve">Previsioni di cassa </t>
    </r>
    <r>
      <rPr>
        <b/>
        <i/>
        <vertAlign val="superscript"/>
        <sz val="11"/>
        <rFont val="Calibri"/>
        <family val="2"/>
      </rPr>
      <t>(1)</t>
    </r>
  </si>
  <si>
    <r>
      <t xml:space="preserve">di cui  con vincolo di cassa </t>
    </r>
    <r>
      <rPr>
        <i/>
        <sz val="11"/>
        <color rgb="FF000000"/>
        <rFont val="Calibri"/>
        <family val="2"/>
      </rPr>
      <t>(solo per gli enti locali)</t>
    </r>
  </si>
  <si>
    <r>
      <t xml:space="preserve">Tributi destinati al finanziamento della sanità </t>
    </r>
    <r>
      <rPr>
        <i/>
        <sz val="11"/>
        <rFont val="Calibri"/>
        <family val="2"/>
      </rPr>
      <t>(solo per le regioni)</t>
    </r>
  </si>
  <si>
    <r>
      <t xml:space="preserve">Tributi devoluti e regolati alle autonomie speciali </t>
    </r>
    <r>
      <rPr>
        <i/>
        <sz val="11"/>
        <rFont val="Calibri"/>
        <family val="2"/>
      </rPr>
      <t>(solo per le regioni)</t>
    </r>
  </si>
  <si>
    <r>
      <t>di cui riscossioni con vincolo di cassa</t>
    </r>
    <r>
      <rPr>
        <b/>
        <i/>
        <sz val="11"/>
        <color rgb="FF000000"/>
        <rFont val="Calibri"/>
        <family val="2"/>
      </rPr>
      <t xml:space="preserve"> (solo per gli enti locali)</t>
    </r>
  </si>
  <si>
    <r>
      <t xml:space="preserve">di cui  con vincolo di cassa </t>
    </r>
    <r>
      <rPr>
        <b/>
        <i/>
        <sz val="11"/>
        <color rgb="FF000000"/>
        <rFont val="Calibri"/>
        <family val="2"/>
      </rPr>
      <t>(solo per gli enti locali)</t>
    </r>
  </si>
  <si>
    <r>
      <t xml:space="preserve">di cui pagamenti  con vincolo di cassa </t>
    </r>
    <r>
      <rPr>
        <b/>
        <i/>
        <sz val="11"/>
        <color rgb="FF000000"/>
        <rFont val="Calibri"/>
        <family val="2"/>
      </rPr>
      <t>(solo per gli enti locali)</t>
    </r>
  </si>
  <si>
    <r>
      <t xml:space="preserve">di cui con vincolo di cassa </t>
    </r>
    <r>
      <rPr>
        <b/>
        <i/>
        <sz val="11"/>
        <color rgb="FF000000"/>
        <rFont val="Calibri"/>
        <family val="2"/>
      </rPr>
      <t>(solo per gli enti locali)</t>
    </r>
  </si>
  <si>
    <r>
      <t>Il Piano annuale dei flussi di cassa è adottato</t>
    </r>
    <r>
      <rPr>
        <sz val="10"/>
        <color rgb="FFFF0000"/>
        <rFont val="Calibri"/>
        <family val="2"/>
      </rPr>
      <t xml:space="preserve"> </t>
    </r>
    <r>
      <rPr>
        <sz val="10"/>
        <color rgb="FF000000"/>
        <rFont val="Calibri"/>
        <family val="2"/>
      </rPr>
      <t>anche dagli enti che non hanno ancora approvato il bilancio di previsione</t>
    </r>
    <r>
      <rPr>
        <sz val="10"/>
        <rFont val="Calibri"/>
        <family val="2"/>
      </rPr>
      <t>, in quanto l'assenza delle previsioni del bilancio di cassa rende</t>
    </r>
    <r>
      <rPr>
        <sz val="10"/>
        <color rgb="FF0070C0"/>
        <rFont val="Calibri"/>
        <family val="2"/>
      </rPr>
      <t xml:space="preserve"> </t>
    </r>
    <r>
      <rPr>
        <sz val="10"/>
        <rFont val="Calibri"/>
        <family val="2"/>
      </rPr>
      <t xml:space="preserve">ancora più </t>
    </r>
    <r>
      <rPr>
        <sz val="10"/>
        <color rgb="FF000000"/>
        <rFont val="Calibri"/>
        <family val="2"/>
      </rPr>
      <t>necessarie le previsioni del piano annuale dei flussi di cassa.</t>
    </r>
  </si>
  <si>
    <r>
      <t>A seguito dell'adozione (</t>
    </r>
    <r>
      <rPr>
        <vertAlign val="superscript"/>
        <sz val="10"/>
        <rFont val="Calibri"/>
        <family val="2"/>
      </rPr>
      <t>(3</t>
    </r>
    <r>
      <rPr>
        <sz val="10"/>
        <rFont val="Calibri"/>
        <family val="2"/>
      </rPr>
      <t>), il Piano annuale dei flussi di cassa è trasmesso all'organo di revisione per la verifica prevista dall'art. 6, comma 2, del DL 155 del 2024.</t>
    </r>
  </si>
  <si>
    <r>
      <t xml:space="preserve">La classificazione delle entrate e delle spese del Piano dei flussi di cassa prevista nel modello, definita sulla base dei primi livelli della codifica SIOPE, </t>
    </r>
    <r>
      <rPr>
        <u val="single"/>
        <sz val="10"/>
        <color rgb="FF000000"/>
        <rFont val="Calibri"/>
        <family val="2"/>
      </rPr>
      <t xml:space="preserve">può </t>
    </r>
    <r>
      <rPr>
        <sz val="10"/>
        <color rgb="FF000000"/>
        <rFont val="Calibri"/>
        <family val="2"/>
      </rPr>
      <t>essere ulteriormente  articolata,  seguendo la codifica SIOPE.</t>
    </r>
  </si>
  <si>
    <t>(3) Entro il 28 febbraio di ciascun anno, in considerazione dell'organizzazione dell'ente,  il Piano dei flussi di casa  è adottato con delibera di giunta o dell'organo esecutivo dell'ente, o con atto del segreterio generale.o del responsabile finanziario. Per gli enti locali il Piano annuale è adottato dalla giunta o dall'organo esecutivo.</t>
  </si>
  <si>
    <t>U.5.01.00.00.000</t>
  </si>
  <si>
    <t>Capitolo / Articolo</t>
  </si>
  <si>
    <t>Piano dei Conti Finanziario (Livello IV)</t>
  </si>
  <si>
    <t>Piano dei Conti Finanziario (Livello V)</t>
  </si>
  <si>
    <t>Tipo di Calcolo</t>
  </si>
  <si>
    <t>E.2.01.00.00.000</t>
  </si>
  <si>
    <r>
      <t xml:space="preserve">di cui pagamenti con vincolo di cassa </t>
    </r>
    <r>
      <rPr>
        <b/>
        <i/>
        <sz val="11"/>
        <color rgb="FF000000"/>
        <rFont val="Calibri"/>
        <family val="2"/>
      </rPr>
      <t>(solo per gli enti locali)</t>
    </r>
  </si>
  <si>
    <t>Chiusura Anticipazioni ricevute da istituto tesoriere/cassiere</t>
  </si>
  <si>
    <t>U.5.00.00.00.000</t>
  </si>
  <si>
    <t>Primo trimestre 2026
 (dati cumulati dal 1/1 al 31/3)</t>
  </si>
  <si>
    <t>Dati a tutto il secondo trimestre 2026
 (dati cumulati dal 1/1 al 30/6)</t>
  </si>
  <si>
    <t>Dati a tutto il terzo trimestre 2026
 dati cumulati dal 1/1 al 30/9)</t>
  </si>
  <si>
    <t>Dati a tutto il quarto trimestre 2026
 (dati cumulati dal 1/1 al 31/12)</t>
  </si>
  <si>
    <t>Incassi effettivi (1)</t>
  </si>
  <si>
    <t>Pagamenti effettivi (1)</t>
  </si>
  <si>
    <t>Addizionale comunale IRPEF</t>
  </si>
  <si>
    <t>E.1.01.01.51.000</t>
  </si>
  <si>
    <t>Tassa smaltimento rifiuti solidi urbani</t>
  </si>
  <si>
    <t>E.1.01.01.52.000</t>
  </si>
  <si>
    <t>Tassa occupazione spazi e aree pubbliche</t>
  </si>
  <si>
    <t>E.1.01.01.53.000</t>
  </si>
  <si>
    <t>Imposta comunale sulla pubblicità e diritto sulle pubbliche affissioni</t>
  </si>
  <si>
    <t>E.1.01.01.76.000</t>
  </si>
  <si>
    <t>Tributo per i servizi indivisibili (TASI)</t>
  </si>
  <si>
    <t>E.1.01.01.99.000</t>
  </si>
  <si>
    <t>Altre imposte, tasse e proventi assimilati n.a.c.</t>
  </si>
  <si>
    <t/>
  </si>
  <si>
    <t>Altro...</t>
  </si>
  <si>
    <t>1.0101 - 22/2/1 - ACCERTAMENTI IMU ANNI PREGRESSI</t>
  </si>
  <si>
    <t>E.1.01.01.08.000 - Imposta comunale sugli immobili (ICI)</t>
  </si>
  <si>
    <t>E.1.01.01.08.002 - Imposta comunale sugli immobili (ICI) riscossa a seguito di attività di verifica e controllo</t>
  </si>
  <si>
    <t>Percentuale</t>
  </si>
  <si>
    <t>1.0101 - 24/2/1 - IMU ALTRI IMMOBILI</t>
  </si>
  <si>
    <t>E.1.01.01.06.000 - Imposta municipale propria</t>
  </si>
  <si>
    <t>E.1.01.01.06.001 - Imposta municipale propria riscossa a seguito dell'attività ordinaria di gestione</t>
  </si>
  <si>
    <t>1.0101 - 24/2/2 - IMU ALTRI IMMOBILI - ACCERTAMENTI ANNI PRECEDENTI</t>
  </si>
  <si>
    <t>E.1.01.01.06.002 - Imposte municipale propria riscosse a seguito di attività di verifica e controllo</t>
  </si>
  <si>
    <t>1.0101 - 82/2/1 - TASI</t>
  </si>
  <si>
    <t>E.1.01.01.76.000 - Tributo per i servizi indivisibili (TASI)</t>
  </si>
  <si>
    <t>E.1.01.01.76.001 - Tributo per i servizi indivisibili (TASI) riscosso a seguito dell'attività ordinaria di gestione</t>
  </si>
  <si>
    <t>1.0101 - 102/2/1 - Addizionale comunale IRPEF riscossa a seguito dell'attività ordinaria di gestione</t>
  </si>
  <si>
    <t>E.1.01.01.16.000 - Addizionale comunale IRPEF</t>
  </si>
  <si>
    <t>E.1.01.01.16.001 - Addizionale comunale IRPEF riscossa a seguito dell'attività ordinaria di gestione</t>
  </si>
  <si>
    <t>Dodicesimi</t>
  </si>
  <si>
    <t>1.0101 - 324/2/1 - TARI***Tassa smaltimento rifiuti solidi urbani riscossa a seguito dell'attività ordinaria di gestione</t>
  </si>
  <si>
    <t>E.1.01.01.51.000 - Tassa smaltimento rifiuti solidi urbani</t>
  </si>
  <si>
    <t>E.1.01.01.51.001 - Tassa smaltimento rifiuti solidi urbani riscossa a seguito dell'attività ordinaria di gestione</t>
  </si>
  <si>
    <t>1.0101 - 324/2/2 - TARI***Tassa smaltimento rifiuti solidi urbani riscossa a seguito dell'attività di accertamento ANNO 2017</t>
  </si>
  <si>
    <t>E.1.01.01.51.002 - Tassa smaltimento rifiuti solidi urbani riscossa a seguito di attività di verifica e controllo</t>
  </si>
  <si>
    <t>1.0101 - 324/2/3 - TARI***Tassa smaltimento rifiuti solidi urbani riscossa a seguito dell'attività di accertamento ANNO 2018</t>
  </si>
  <si>
    <t>1.0101 - 324/2/4 - TARI***Tassa smaltimento rifiuti solidi urbani riscossa a seguito dell'attività DI ACCERTAMENTO ANNI PRECEDENTI</t>
  </si>
  <si>
    <t>1.0101 - 582/2/1 - CANONE PATRIMONIALE PUBBLICITA'</t>
  </si>
  <si>
    <t>E.1.01.01.53.000 - Imposta comunale sulla pubblicità e diritto sulle pubbliche affissioni</t>
  </si>
  <si>
    <t>E.1.01.01.53.002 - Imposta comunale sulla pubblicità e diritto sulle pubbliche affissioni riscossa a seguito di attività di verifica e controllo</t>
  </si>
  <si>
    <t>1.0101 - 583/2/1 - CANONE PATRIMONIALE OCCUPAZIONE</t>
  </si>
  <si>
    <t>E.1.01.01.52.000 - Tassa occupazione spazi e aree pubbliche</t>
  </si>
  <si>
    <t>E.1.01.01.52.002 - Tassa occupazione spazi e aree pubbliche riscossa a seguito di attività di verifica e controllo</t>
  </si>
  <si>
    <t>Manuale</t>
  </si>
  <si>
    <t>1.0301 - 581/2/1 - Fondo di Solidarietà Comunale</t>
  </si>
  <si>
    <t>E.1.03.01.01.000 - Fondi perequativi dallo Stato</t>
  </si>
  <si>
    <t>E.1.03.01.01.001 - Fondi perequativi dallo Stato</t>
  </si>
  <si>
    <t>2.0101 - 403/2/1 - Contibuto sostegno alla transizione digitale degli enti locali e per l'accessibilità ai dati degli archivi comunali. Legge regionale 11 settembre 2025, n. 24, articolo 16, comma 5.</t>
  </si>
  <si>
    <t>E.2.01.01.02.000 - Trasferimenti correnti da Amministrazioni Locali</t>
  </si>
  <si>
    <t>E.2.01.01.02.001 - Trasferimenti correnti da Regioni e province autonome</t>
  </si>
  <si>
    <t>2.0101 - 1001/2/2 - TRASFERIMENTI CORRENTI DA MINISTERI - D.P.C.M. AREE INTERNE</t>
  </si>
  <si>
    <t>E.2.01.01.01.000 - Trasferimenti correnti da Amministrazioni Centrali</t>
  </si>
  <si>
    <t>E.2.01.01.01.001 - Trasferimenti correnti da Ministeri</t>
  </si>
  <si>
    <t>2.0101 - 1003/6/1 - CONTRIBUTI RAS LAVORAS</t>
  </si>
  <si>
    <t>2.0101 - 1009/2/1 - D.L. 34/2020 - art 183 comma 2 sostegno filiera editoria libraria</t>
  </si>
  <si>
    <t>2.0101 - 1010/2/1 - CTR Statale Fornitura gratutita libri agli studenti della scuola dell'obbligo media 1° grado******CONTO VINCOLATO N.11078*******</t>
  </si>
  <si>
    <t>2.0101 - 1010/2/2 - Promozione dei coordinamenti pedagogici territoriali (CPT) - DELIBERAZIONE RAS N. 33/1 DEL 5.08.2021</t>
  </si>
  <si>
    <t>2.0101 - 1016/2/1 - CONTIBUTO MINISTERIALE PER CENTRI DIURNI ESTIVI MIN. PARI OPPORTUNITA' E LA FAMIGLIA</t>
  </si>
  <si>
    <t>2.0101 - 1022/2/1 - ALTRI CONTRIBUTI GENERALI TRASFERIMENTI STATALI</t>
  </si>
  <si>
    <t>2.0101 - 1026/2/1 - Trasferimento compensativo minore introito IMU (C.D. Immobili Merce DM 20/06/2014)</t>
  </si>
  <si>
    <t>2.0101 - 1027/2/1 - Rimborso spese consultazioni elettorali a carico dello Stato</t>
  </si>
  <si>
    <t>2.0101 - 1045/1/1 - Trasferimento per indennità di funzione spettanti agli amministratori locali della Sardegna</t>
  </si>
  <si>
    <t xml:space="preserve"> - </t>
  </si>
  <si>
    <t>2.0101 - 1047/2/1 - RISORSE DI CUI AL FONDO ARTICOLO 1 COMMA 508 L 213 2023 MINORI ENTRATE COVID -19</t>
  </si>
  <si>
    <t>2.0101 - 1077/2/1 - Comparto Unico Somme stanziate dall'articolo 2, comma 2, della Legge Regionale 29 dicembre 2023, n. 18 (Legge di stabilità 2024) per la contrattazione decentrata integrativa</t>
  </si>
  <si>
    <t>2.0101 - 1260/2/1 - Ctr  Fondo Unico Regionale</t>
  </si>
  <si>
    <t>2.0101 - 1260/2/3 - Ctr  Fondo Complementare L.R.1/2026</t>
  </si>
  <si>
    <t>2.0101 - 1264/2/1 - Ras L.R. 5.3.2008 n.3 art.4 comma 1 lett. a) e L.R.. 14.05.2009 n.1 art.3 comma 18 "Supporto organizzativo del servizio di istruzione per gli alunni con disabilità***CASSA FONDO VINCOLATO n.11078****</t>
  </si>
  <si>
    <t>2.0101 - 1266/2/1 - Rimborso spese consultazioni elettorali a carico della Regione</t>
  </si>
  <si>
    <t>2.0101 - 1266/3/1 - Rimborso spese di viaggio per elettori residenti all'estero consultazioni elettorali a carico della Regione</t>
  </si>
  <si>
    <t>2.0101 - 1375/2/1 - Contributo RAS in attuazione della L.N. n. 62/2000 art.1 comma 9 per l'assegnazione di borse di studio a sostegno delle famiglie ******CONTO VINCOLATO N.11078*******</t>
  </si>
  <si>
    <t>2.0101 - 1376/2/1 - Borse di studio per studenti frequentanti le scuole pubbliche medie inferiori e superiori appartenenti a famiglie svantaggiate art. 8 L.R. 1/2006 c.1 lett. a)******CONTO VINCOLATO n.11078*******</t>
  </si>
  <si>
    <t>2.0101 - 1390/2/1 - Contributo RAS per la Biblioteca L.R. N. 64/50 ******CONTO VINCOLATO N.11078*******</t>
  </si>
  <si>
    <t>2.0101 - 1400/2/1 - Ctr RAS progetto gestione Museo L.R. n.28/84 * art. 11 ******CONTO VINCOLATO N.11078*******</t>
  </si>
  <si>
    <t>2.0101 - 1401/2/1 - Ctr RAS progetto riordino Archivio L.R. n. 28/84  Art. 11 ********CONTO VINCOLATO N.11078*******</t>
  </si>
  <si>
    <t>2.0101 - 1603/2/1 - Ctr RAS per la redazione dei Piani Particolareggiati dei centri di antica e prima formazione in adeguamento al piano paesaggistico regionale***CASSA CONTO VICNOLATO N.11078****</t>
  </si>
  <si>
    <t>2.0101 - 1704/2/1 - Art.13  L.R. 3 del 9/03/2022, comma 2, lett b) Delib 20/59 del 30.06.2022 - Contributi a fondo perduto per acquisto e ristrutt prime case comuni pop inf 3000 ab</t>
  </si>
  <si>
    <t>2.0101 - 1946/2/1 - L.R. N.7 DEL 91 "SUSSIDI E AGEVOLAZIONI AGLI EMIGRATI E LORO FAMILIARI"****CASSA CONTO VINCOLATO****</t>
  </si>
  <si>
    <t>2.0101 - 1948/2/1 - CTR RAS Cantieri Verdi *****CASSA CONTO VINCOLATO*****</t>
  </si>
  <si>
    <t>2.0101 - 1951/2/1 - PROGETTO PNRR IL TURISMO DELLE RADICI Minist Affari Esteri Bando per la realizz attività culturali in favore degli italo-discendenti nel mondo da attuare in occasione del 2024 – Anno delle radici italiane Decr conc finanz Prot. n. 0034483-I del 13-03-2024</t>
  </si>
  <si>
    <t>2.0101 - 2421/2/1 - Fondi per i servizi Socio Assistenziali (Trasferimenti Statali) L.R.25/93******CONTO VINCOLATO N.11078*******</t>
  </si>
  <si>
    <t>2.0101 - 2422/2/2 - Fondi RAS integrazione socio sanitaria ex osp p</t>
  </si>
  <si>
    <t>2.0101 - 2428/2/1 - Contributo RAS  162/1998 per interventi Piani Personalizzati di sostegno a favore di persone con Handicap Grave******CONTO VINCOLATO N.11078*******</t>
  </si>
  <si>
    <t>2.0101 - 2429/2/1 - Ctr RAS L.R. 9/2004 (NEOPLASIE) ******CONTO VINCOLATO N.11078*******</t>
  </si>
  <si>
    <t>2.0101 - 2435/2/1 - Ctr RAS progetto personalizzato RITORNARE A CASA"****CASSA FONDO VINCOLATO 11078******</t>
  </si>
  <si>
    <t>2.0101 - 2435/2/2 - CTR RAS PROGETTO PERSONALIZZATO "RITORNARE A CASA PLUS"****CASSA FONDO VINCOLATO 11078***** DGR n. 63/12 del 11.12.2020 Linee di indirizzo 2021/2022; programma “Mi prendo cura” DGR n. 8/46 DEL 10.12.2021</t>
  </si>
  <si>
    <t>2.0101 - 2437/2/1 - L.R. 26/02/1999 N.8 ART. 4 commi 1-2-3-4 SUSSIDI in favore di particolari cittadini L.R. n. 27/83-11/85-20/97 Art. .8 - 20/97 Art.14-6/95 Art.56-12/85 Art. 92****CASSA CONTO VINCOLATO*****</t>
  </si>
  <si>
    <t>2.0101 - 2438/2/1 - Fondi REIS (Reddito d'inclusione Sociale)*****CASSA CONTO VINCOLATO****</t>
  </si>
  <si>
    <t>2.0101 - 2441/2/1 - Ctr RAS Legge 431/98, articolo 11 "Fondo nazionale per il sostegno dell'accesso alle abitazioni in locazione"***CASSA CONTO VINCOLATO***</t>
  </si>
  <si>
    <t>2.0101 - 2444/2/1 - BONUS BEBE' DELIBERA GR 19/80 DEL 27/06/2023 CONTRIBUTO L.R. N 3/2022, ART. 13, C. 2, LETT. A) E C. 3. CTR PER OGNI FIGLIO NATO, ADOTTATO O IN AFFIDO PREAD.VO A NUCLEI CHE RISIEDONO O TRASFERISCONO LA RESIDENZA NEI COMUNI CON POPOLAZIONE INF. A 3.000 AB</t>
  </si>
  <si>
    <t>2.0101 - 2445/2/1 - Contributo RAS legge n. 13/89 fondo per il superamento delle Barriere Architettoniche negli edifici privati</t>
  </si>
  <si>
    <t>2.0101 - 2446/2/1 - Contributo RAS “Indennità regionale fibromialgia IRF”. Legge regionale n. 22 del 12dicembre 2022, art. 12. - DGR n. 7/12 del 28 febbraio 2023 modificata dalla DGR n. 10/39 del 16 marzo 2023.</t>
  </si>
  <si>
    <t>2.0101 - 2447/2/1 - Fondo speciale equità livello dei servizi (legge finanziaria n. 213 del 30/12/2023 art. 1 commi dal 496 al 501 pubblicata sulla gazzetta ufficiale n. 303 del 30/12/2023).</t>
  </si>
  <si>
    <t>2.0101 - 3421/2/1 - Contributo B.I.M.F. art. .2 dello statuto******CASSA CONTO VINCOLATO****</t>
  </si>
  <si>
    <t>E.2.01.01.02.999 - Trasferimenti correnti da altre Amministrazioni Locali n.a.c.</t>
  </si>
  <si>
    <t>2.0101 - 3426/2/1 - Rimborsi compensi Istat</t>
  </si>
  <si>
    <t>E.2.01.01.01.013 - Trasferimenti correnti da enti e istituzioni centrali di ricerca e Istituti e stazioni sperimentali per la ricerca</t>
  </si>
  <si>
    <t>2.0101 - 3498/2/1 - CTR Comunità Montana Mandrolisai  per la realizzazione di eventi culturali, sociali e/o di promozione turistica****CASSA CONTO VINCOLATO***</t>
  </si>
  <si>
    <t>E.2.01.01.02.006 - Trasferimenti correnti da Comunità Montane</t>
  </si>
  <si>
    <t>2.0101 - 3505/2/1 - CTR RAS  COMMA 1 ART 2 L.R. 22 DEL 12/12/2022- TRASF RISORSE PER FAR FRONTE ALLE EMERGENZE PER LO SGOMBERO DELLA NEVE L.R.11.01.2018 N.1 ART.5 COMMA 18 MOD DA L.R.2801202018 N.48 ART5 COMMA22 deliberazione GR 38/93 del 21.12.2022</t>
  </si>
  <si>
    <t>2.0101 - 3505/2/2 - TRASF RISORSE PER FAR FRONTE ALLE EMERGENZE PER LO SGOMBERO DELLA NEVE L.R.11.01.2018 N.1 ART.5 COMMA 18 MOD DA L.R.2801202018 N.48 ART5 COMMA22 deliberazione GR 49/39 del 17.12.2021</t>
  </si>
  <si>
    <t>2.0104 - 1046/1/1 - Progetti di promozione culturali</t>
  </si>
  <si>
    <t>E.2.01.04.01.000 - Trasferimenti correnti da Istituzioni Sociali Private</t>
  </si>
  <si>
    <t>E.2.01.04.01.001 - Trasferimenti correnti da Istituzioni Sociali Private</t>
  </si>
  <si>
    <t>3.0100 - 3780/2/1 - Proventi da Diritti di Segreteria e di Rogito</t>
  </si>
  <si>
    <t>E.3.01.02.01.000 - Entrate dalla vendita di servizi</t>
  </si>
  <si>
    <t>E.3.01.02.01.032 - Proventi da diritti di segreteria e rogito</t>
  </si>
  <si>
    <t>3.0100 - 3880/2/1 - Proventi da rilascio documenti e diritti cancelleria****STATO CIVILE*****</t>
  </si>
  <si>
    <t>E.3.01.02.01.033 - Proventi da rilascio documenti e diritti di cancelleria</t>
  </si>
  <si>
    <t>3.0100 - 3900/2/1 - Proventi da rilascio documenti e diritti cancelleria****CARTE D'IDENTITA'******</t>
  </si>
  <si>
    <t>3.0100 - 3900/2/2 - Somme dovute ai comuni per emissioni CIE</t>
  </si>
  <si>
    <t>3.0100 - 4001/2/1 - Proventi da servizi di copia e stampa</t>
  </si>
  <si>
    <t>E.3.01.02.01.029 - Proventi da servizi di copia e stampa</t>
  </si>
  <si>
    <t>3.0100 - 4360/2/1 - Proventi utenza mensa scolastica scuola Scuola Materna****SERVIZIO RILEVANTE AI FINI IVA****</t>
  </si>
  <si>
    <t>E.3.01.02.01.008 - Proventi da mense</t>
  </si>
  <si>
    <t>3.0100 - 4360/2/2 - Proventi utenza mensa scolastica scuola Scuola Media****SERVIZIO RILEVANTE AI FINI IVA*****</t>
  </si>
  <si>
    <t>3.0100 - 4360/2/3 - Proventi utenza mensa scolastica scuola Scuola Elementare*******SERVIZIO RILEVANTE AI FINI IVA*******</t>
  </si>
  <si>
    <t>3.0100 - 4361/2/1 - Proventi da trasporto scolastico*****SERVIZIO RILEVANTE AI FINI IVA******</t>
  </si>
  <si>
    <t>E.3.01.02.01.016 - Proventi da trasporto scolastico</t>
  </si>
  <si>
    <t>3.0100 - 4420/6/1 - PROVENTI UTENZA INTERVENTI SOCIO CULTURALI E DI AGGREGAZIONE RIVOLTI AI MINORI</t>
  </si>
  <si>
    <t>E.3.01.02.01.999 - Proventi da servizi n.a.c.</t>
  </si>
  <si>
    <t>3.0100 - 4420/7/1 - Proventi utenza interventi di socializzazione rivolti alla persona (Proventi da Servizi)</t>
  </si>
  <si>
    <t>3.0100 - 4502/2/1 - PROVENTI GESTIONE MUSEO ETNOGRAFICO***SERVIZIO RILEVANTE AI FINI IVA****</t>
  </si>
  <si>
    <t>E.3.01.02.01.013 - Proventi da teatri, musei, spettacoli, mostre</t>
  </si>
  <si>
    <t>3.0100 - 4503/2/1 - CONTRIBUTI DIVERSI PER REALIZZAZIONE SAGRA DELLE CASTAGNE</t>
  </si>
  <si>
    <t>E.3.01.02.01.009 - Proventi da mercati e fiere</t>
  </si>
  <si>
    <t>3.0100 - 5301/2/1 - Proventi utenza Assistenza Domiciliare  e Portatori di Handicap</t>
  </si>
  <si>
    <t>3.0100 - 5800/2/1 - Proventi da Loculi Cimiteriali</t>
  </si>
  <si>
    <t>E.3.01.03.01.000 - Canoni e concessioni e diritti reali di godimento</t>
  </si>
  <si>
    <t>E.3.01.03.01.002 - Canone occupazione spazi e aree pubbliche</t>
  </si>
  <si>
    <t>3.0100 - 5860/2/1 - Fitti-Noleggi-Locazioni di beni immobili</t>
  </si>
  <si>
    <t>E.3.01.03.02.000 - Fitti, noleggi e locazioni</t>
  </si>
  <si>
    <t>E.3.01.03.02.002 - Locazioni di altri beni immobili</t>
  </si>
  <si>
    <t>3.0100 - 7106/2/1 - FITTO LOCALI DI PROPRIETA' COMUNALE</t>
  </si>
  <si>
    <t>3.0200 - 3781/2/1 - Proventi da multe, ammende, sanzioni e oblazioni a carico delle famiglie</t>
  </si>
  <si>
    <t>E.3.02.02.01.000 - Proventi da multe, ammende, sanzioni e oblazioni a carico delle famiglie</t>
  </si>
  <si>
    <t>3.0200 - 4280/2/1 - Proventi da multe, ammende, sanzioni e oblazioni a carico delle famiglie VIOLAZIONE CODICE STRADA****CASSA CONTO VINCOLATO****</t>
  </si>
  <si>
    <t>3.0300 - 6320/2/1 - INTERESSI SULLE GIACENZE DI CASSA. DA CCP-LIRE ZERO   *     DA CCB.N.11076-* BANKITALI *</t>
  </si>
  <si>
    <t>E.3.03.03.03.000 - Interessi attivi da conti della tesoreria dello Stato o di altre Amministrazioni pubbliche</t>
  </si>
  <si>
    <t>E.3.03.03.03.001 - Interessi attivi da conti della tesoreria dello Stato o di altre Amministrazioni pubbliche</t>
  </si>
  <si>
    <t>3.0300 - 6324/2/1 - Interessi attivi da depositi bancari o postali</t>
  </si>
  <si>
    <t>E.3.03.03.04.000 - Interessi attivi da depositi bancari o postali</t>
  </si>
  <si>
    <t>E.3.03.03.04.001 - Interessi attivi da depositi bancari o postali</t>
  </si>
  <si>
    <t>3.0500 - 7100/2/1 - Rimborsi e altre entrate correnti</t>
  </si>
  <si>
    <t>E.3.05.99.99.000 - Altre entrate correnti n.a.c.</t>
  </si>
  <si>
    <t>E.3.05.99.99.999 - Altre entrate correnti n.a.c.</t>
  </si>
  <si>
    <t>3.0500 - 7100/5/1 - Rimborsi e recuperi vari da sentenze</t>
  </si>
  <si>
    <t>E.3.05.02.03.000 - Entrate da rimborsi, recuperi e restituzioni di somme non dovute o incassate in eccesso</t>
  </si>
  <si>
    <t>E.3.05.02.03.005 - Entrate da rimborsi, recuperi e restituzioni di somme non dovute o incassate in eccesso da Imprese</t>
  </si>
  <si>
    <t>3.0500 - 7141/2/1 - Rimborsi ricevuti per spese del personale (Comando, distacco, fuori ruolo, convenzioni...)</t>
  </si>
  <si>
    <t>E.3.05.02.01.000 - Rimborsi ricevuti per spese di personale (comando, distacco, fuori ruolo, convenzioni, ecc…)</t>
  </si>
  <si>
    <t>E.3.05.02.01.001 - Rimborsi ricevuti per spese di personale (comando, distacco, fuori ruolo, convenzioni, ecc…)</t>
  </si>
  <si>
    <t>3.0500 - 7142/2/1 - COMPONENTI PEREQUATIVE</t>
  </si>
  <si>
    <t>4.0200 - 1070/2/15 - Decreto 90-1/2025 Avviso Pubblico "Misura 1.3.1. Piattaforma Digitale Nazionale Dati - ARCHIVIO NAZIONALE DEI NUMERI CIVICI DELLE STRADE URBANE (ANNCSU) - COMUNI (MAGGIO 2025)" - PNRR M1C1 Investimento 1.3 DATI E INTEROPERABILITÀ EU</t>
  </si>
  <si>
    <t>E.4.02.01.01.000 - Contributi agli investimenti da Amministrazioni Centrali</t>
  </si>
  <si>
    <t>E.4.02.01.01.001 - Contributi agli investimenti da Ministeri</t>
  </si>
  <si>
    <t>4.0200 - 1260/2/2 - Ctr  Fondo Complementare L.R. 1/2026 - quota ivestimenti</t>
  </si>
  <si>
    <t>E.4.02.01.02.000 - Contributi agli investimenti da Amministrazioni Locali</t>
  </si>
  <si>
    <t>E.4.02.01.02.001 - Contributi agli investimenti da Regioni e province autonome</t>
  </si>
  <si>
    <t>4.0200 - 2443/2/1 - Ctr RAS per far fronte alle spese per lo sgombero della neve e per l'acquisto e spargimento sale - L.R. n. 40/2018 art. 5 comma 21 ***CASSA CONTO VINCOLATO***</t>
  </si>
  <si>
    <t>4.0200 - 8519/2/3 - CONTRIBUTO RAS DELIBERAZIONE  Piano gestione del rischio alluvioni (PGRA). Contributi per l’attuazione di misure non strutturali di prev rischio idrogeologico. L.R. n. 12/2011, art. 16, comma 6 ***CONTO VINCOLATO N.11078***</t>
  </si>
  <si>
    <t>4.0200 - 8527/2/1 - CONTRIBUTO RAS MANUTENZIONE STRAORD E RIQUALIF CHIESA PARROCCHIALE CAP/U 21565 CAP/U 6430/12/1 ******CONTO VINCOLATO N.11078*******</t>
  </si>
  <si>
    <t>4.0200 - 8597/1/1 - FINANZIAMENTO RAS RIQUALIFICAZIONE DELLA VIABILITA' URBANA</t>
  </si>
  <si>
    <t>4.0200 - 8605/2/1 - Piano Nazionale di Ripresa e Resilienza (PNRR) Missione 5 Componente 2 Investimento 3.1 Sport e inclusione sociale</t>
  </si>
  <si>
    <t>E.4.02.05.99.000 - Altri contributi agli investimenti dall'Unione Europea</t>
  </si>
  <si>
    <t>E.4.02.05.99.999 - Altri contributi agli investimenti dall'Unione Europea</t>
  </si>
  <si>
    <t>4.0200 - 8606/2/1 - CONTRIBUTI AI COMUNI PER EFFICIENTAMENTO ENERGETICO E SVILUPPO TERRITORIALE SOSTENIBILE - investimenti destinati alle opere pubbliche - art. 1 - comma 29 della Legge di bilancio 2020, legge 27 dicembre 2019, n. 160</t>
  </si>
  <si>
    <t>4.0200 - 8611/2/1 - CONTRIBUTO INVESTIMENTI E OPERE ACCORDO QUADRO STATO-REGIONE L160/2019 ART1 C 866 E 873 LAVORI MESSA IN SICUREZZA, RIQUALIFICAZIONE E ABBATTIMENTO BARRIERE ARCHITTETONICHE</t>
  </si>
  <si>
    <t>4.0200 - 8612/2/1 - CONTRIBUTO INVESTIMENTI E OPERE ACCORDO QUADRO STATO-REGIONE L160/2019 ART1 C 866 E 873 LAVORI RIQUALIFICAZIONE EDIFICIO EX SCUOLE ELEMENTARI ED AREA ADIACENTE VIA MARCONI</t>
  </si>
  <si>
    <t>4.0200 - 8613/2/1 - PNRR COMPONENTE M1C3 TURISMO E CULTURA 4.0 Assegnazione risorse sicurezza sismica DSG n. 609 20/05/24 – M1C3|2.4 Sicurezza sismica nei luoghi di culto Chiesa Parrocchiale San Michele Arcangelo</t>
  </si>
  <si>
    <t>4.0200 - 8615/2/1 - CONTR L.R. 12 DEL 8-05-2025 DEL G.R.30/49-2025 RIQ. EDIF PUBBL - LAVORI DI RIQUALIFICAZIONE SPAZI EX SCUOLA ELEMENTARE VIA MARCONI</t>
  </si>
  <si>
    <t>9.0100 - 4010/3/1 - Entrate a seguito di spese non andate a buon fine</t>
  </si>
  <si>
    <t>E.9.01.99.01.000 - Entrate a seguito di spese non andate a buon fine</t>
  </si>
  <si>
    <t>E.9.01.99.01.001 - Entrate a seguito di spese non andate a buon fine</t>
  </si>
  <si>
    <t>9.0100 - 20000/2/1 - RITENUTE CPDEL  PERSONALE  LAVORO DIPENDENTE *CAP/U 50000*</t>
  </si>
  <si>
    <t>E.9.01.02.02.000 - Ritenute previdenziali e assistenziali su redditi da lavoro dipendente per conto terzi</t>
  </si>
  <si>
    <t>E.9.01.02.02.001 - Ritenute previdenziali e assistenziali su redditi da lavoro dipendente per conto terzi</t>
  </si>
  <si>
    <t>9.0100 - 20000/3/1 - RITENUTE INADEL AL PERSONALE   LAVORO DIPENDENTE *CAP/U 50000*</t>
  </si>
  <si>
    <t>Tredicesimi</t>
  </si>
  <si>
    <t>9.0100 - 20001/2/1 - RITENUTE PREVIDENZIALI ED ASSISTENZIALI AL PERSONALE                       LAVORO AUTONOMO *CAP/U 50001*</t>
  </si>
  <si>
    <t>9.0100 - 20004/2/1 - RITENUTE PREVIDENZIALE FONDO PREVIDENZA CREDITO *0.35*PERS. DIPENDENTE    CIRCOLARE INPDAP N.64225/98 CAP/U 50004</t>
  </si>
  <si>
    <t>9.0100 - 20005/2/1 - RITENUTE PREVIDENZIALE FONDO PREVIDENZA *0.35*LAVORO NON DIPENDENTE   CANTIERI   CIRCOLARE INPDAP 64225/95 CAP/U 50005</t>
  </si>
  <si>
    <t>9.0100 - 20006/2/1 - RITENUTE PREVIDENZIALI PER RICONGIUNZIONI AL PERSONALE DIPENDENTE          CAP/U 50006</t>
  </si>
  <si>
    <t>9.0100 - 21000/2/1 - RITENUTE ERARIALI LAVORO DIPENDENTE                                        *CAP/U 60000*</t>
  </si>
  <si>
    <t>E.9.01.02.01.000 - Ritenute erariali su redditi da lavoro dipendente per conto terzi</t>
  </si>
  <si>
    <t>E.9.01.02.01.001 - Ritenute erariali su redditi da lavoro dipendente per conto terzi</t>
  </si>
  <si>
    <t>9.0100 - 21001/2/1 - RITENUTE ERARIALI LAVORO AUTONOMO *CODICE 1040*                            *CAP/U 60001*</t>
  </si>
  <si>
    <t>9.0100 - 21003/2/1 - RITENUTE ERARIALI CODICE 1007*                                             CAP USCITA 60003</t>
  </si>
  <si>
    <t>9.0100 - 21005/2/1 - RITENUTE IRPEF SU CONTRIBUTI ENTI PUBBLICI ART.28 DPR 600/93               CODICE RITENUTA 1045 CAP/U 60005</t>
  </si>
  <si>
    <t>9.0100 - 21006/2/1 - RITENUTA IRPEF CODICE 1052 PER INDENNITA' DI ESPROPRIO, OCCUPAZIONE, ECC.  ARTICOLO 11, LEGGE N.413/1991</t>
  </si>
  <si>
    <t>9.0100 - 21010/2/1 - RITENUTE ADDIZIONALE REGIONALE IRPEF  LAVORO DIPENDENTE                                              CAP/U 60010</t>
  </si>
  <si>
    <t>9.0100 - 21011/2/1 - ADDIZIONALE COMUNALE IRPEF</t>
  </si>
  <si>
    <t>9.0100 - 22001/2/1 - QUOTE SINDACALI    CGIL                                                                     *CAP/U 52001*</t>
  </si>
  <si>
    <t>E.9.01.02.99.000 - Altre ritenute al personale dipendente per conto di terzi</t>
  </si>
  <si>
    <t>E.9.01.02.99.999 - Altre ritenute al personale dipendente per conto di terzi</t>
  </si>
  <si>
    <t>9.0100 - 22001/3/1 - QUOTE SINDACALI     S.U.L.P.M.</t>
  </si>
  <si>
    <t>9.0100 - 22001/4/1 - QUOTE SINDACALI                                                                        *CAP/U 52001*</t>
  </si>
  <si>
    <t>9.0100 - 22003/2/1 - CESSIONE STIPENDIO                                                         *CAP/U 52003*</t>
  </si>
  <si>
    <t>9.0100 - 22003/2/2 - CESSIONE STIPENDIO  INPDAP SENZA PORTAFOGLIO                                                       *CAP/U 52003*</t>
  </si>
  <si>
    <t>9.0100 - 22003/2/3 - CESSIONE STIPENDIO   KENT FINANZIARIA                                                      *CAP/U 52003*</t>
  </si>
  <si>
    <t>9.0100 - 22003/2/4 - RIT. CESSIONE EUROFIDITALIA</t>
  </si>
  <si>
    <t>9.0100 - 25000/2/1 - RIMBORSO FONDI SERVIZIO ECONOMATO. * CAPITOLO DI SPESA 55000*</t>
  </si>
  <si>
    <t>E.9.01.99.03.000 - Rimborso di fondi economali e carte aziendali</t>
  </si>
  <si>
    <t>E.9.01.99.03.001 - Rimborso di fondi economali e carte aziendali</t>
  </si>
  <si>
    <t>9.0200 - 4010/2/1 - Ritenute per scissione contabile Iva  di natura corrente (SPLIT)</t>
  </si>
  <si>
    <t>E.9.02.05.01.000 - Riscossione di imposte di natura corrente per conto di terzi</t>
  </si>
  <si>
    <t>E.9.02.05.01.001 - Riscossione di imposte di natura corrente per conto di terzi</t>
  </si>
  <si>
    <t>9.0200 - 4011/2/1 - Ritenute per scissione contabile Iva  di natura capitale (SPLIT)</t>
  </si>
  <si>
    <t>E.9.02.05.02.000 - Riscossione di imposte in conto capitale per conto di terzi</t>
  </si>
  <si>
    <t>E.9.02.05.02.001 - Riscossione di imposte in conto capitale per conto di terzi</t>
  </si>
  <si>
    <t>9.0200 - 4012/2/1 - TARI- Riscossione quota spettante alla Provincia per tributo TEFA</t>
  </si>
  <si>
    <t>9.0200 - 4013/2/1 - Costo da Rimborsare allo Stato per il rilascio delle carte d'identita elettroniche</t>
  </si>
  <si>
    <t>E.9.02.99.99.000 - Altre entrate per conto terzi</t>
  </si>
  <si>
    <t>E.9.02.99.99.999 - Altre entrate per conto terzi</t>
  </si>
  <si>
    <t>9.0200 - 23000/2/1 - DEPOSITI CAUZIONALI CAP/U 53000</t>
  </si>
  <si>
    <t>E.9.02.04.01.000 - Costituzione di depositi cauzionali o contrattuali di terzi</t>
  </si>
  <si>
    <t>E.9.02.04.01.001 - Costituzione di depositi cauzionali o contrattuali di terzi</t>
  </si>
  <si>
    <t>9.0200 - 24001/2/1 - RIMBORSO DI SOMME ANTICIPATE X LE ELEZIONI. E PER CONTO TERZI * CAPITOLO SPESA 54001*</t>
  </si>
  <si>
    <t>9.0200 - 24003/2/1 - RIMBORSO ANTICIPAZIONI X CONTO DELLO STATO. * CAPITOLO DI SPESA 54003*</t>
  </si>
  <si>
    <t>9.0200 - 24007/2/1 - RIDUZIONE COMPENSI PER PRESTAZIONI RESE DAI PUBBLICI DIPENDENTI CAP/U 54007LEGGE 23/12/1996 N. 662 ART.1 COMMA 126*D.P.C.</t>
  </si>
  <si>
    <t>9.0200 - 26000/2/1 - COSTITUZIONE DEPOSITI SPESE CONTRATTUALI E ASTE. * CAPITOLO DI SPESA 56000*</t>
  </si>
  <si>
    <t>01.02.1 - 120/2/1 - Voci stipensiali corrisposte al personale a tempo indeterminato Servizio Segreteria-Protocollo</t>
  </si>
  <si>
    <t>U.1.01.01.01.000 - Retribuzioni in denaro</t>
  </si>
  <si>
    <t>U.1.01.01.01.002 - Voci stipendiali corrisposte al personale a tempo indeterminato</t>
  </si>
  <si>
    <t>01.02.1 - 120/5/1 - Compenso al Segretario comunale per scavalco di segreteria</t>
  </si>
  <si>
    <t>U.1.01.01.01.004 - Indennità ed altri compensi, esclusi i rimborsi spesa per missione, corrisposti al personale a tempo indeterminato</t>
  </si>
  <si>
    <t>01.02.1 - 120/20/1 - Contributi obbligatori per personale a tempo indeterminato Servizio Segreteria-Protocollo</t>
  </si>
  <si>
    <t>U.1.01.02.01.000 - Contributi sociali effettivi a carico dell'ente</t>
  </si>
  <si>
    <t>U.1.01.02.01.001 - Contributi obbligatori per il personale</t>
  </si>
  <si>
    <t>01.02.1 - 120/24/1 - Diritti di Segreteria e di rogito dovuti al segretario comunale</t>
  </si>
  <si>
    <t>01.02.1 - 120/24/2 - Contributi obbligatori su Diritti di segreteria dovuti al segretario comunale</t>
  </si>
  <si>
    <t>01.02.1 - 120/25/1 - Contributi obbligatori su Scavalco di Segreteria</t>
  </si>
  <si>
    <t>01.02.1 - 140/7/1 - Acquisto buoni pasto mensa personale dipendente</t>
  </si>
  <si>
    <t>U.1.01.01.02.000 - Altre spese per il personale</t>
  </si>
  <si>
    <t>U.1.01.01.02.002 - Buoni pasto</t>
  </si>
  <si>
    <t>01.02.1 - 780/2/1 - Retribuzioni Rinnovo C.C.N.L. personale a tempo indeterminato</t>
  </si>
  <si>
    <t>01.02.1 - 780/6/1 - Contributi obbligatori per il personale per oneri Rinnovo C.C.N.L.</t>
  </si>
  <si>
    <t>01.02.1 - 780/10/1 - Indennità e altri compensi L.R. 19/1997 CTR per l'incentivazione produttività CAP/E 1262  *******CONTO VINCOLATO N. 11078*******</t>
  </si>
  <si>
    <t>U.1.01.01.01.008 - Indennità ed altri compensi, esclusi i rimborsi spesa documentati per missione, corrisposti al personale a tempo determinato</t>
  </si>
  <si>
    <t>01.03.1 - 230/2/1 - Voci stipensiali corrisposte al personale a tempo indeterminato Servizio Finanziario</t>
  </si>
  <si>
    <t>01.03.1 - 230/2/2 - Indennità e altri compensi Servizio Finanziario IND. DI POSIZIONE</t>
  </si>
  <si>
    <t>01.03.1 - 230/6/1 - Contributi obbligatori per il personale a tempo indeterminato Servizio Finanziario</t>
  </si>
  <si>
    <t>01.03.1 - 300/11/1 - Arretrati per oneri per il personale in quiescenza: pensioni, pensioni integrative e altro</t>
  </si>
  <si>
    <t>U.1.01.02.02.000 - Altri contributi sociali</t>
  </si>
  <si>
    <t>U.1.01.02.02.005 - Arretrati per oneri per il personale in quiescenza</t>
  </si>
  <si>
    <t>01.04.1 - 340/3/1 - Voci stipendiali personale a tempo determinato Ufficio Tributi</t>
  </si>
  <si>
    <t>U.1.01.01.01.006 - Voci stipendiali corrisposte al personale a tempo determinato</t>
  </si>
  <si>
    <t>01.04.1 - 340/4/1 - Fondo Incentivi al personale da maggiori entrate IMU-TARI -Art. 1, comma 1091 della L. 30 dicembre 2018, n. 145</t>
  </si>
  <si>
    <t>01.04.1 - 1990/2/1 - Stipendi ed altri assegni fissi personale Tempo Indeterminato UfficioTributi</t>
  </si>
  <si>
    <t>01.04.1 - 1990/6/1 - Oneri riflessi carico ente su retribuzione personale Tempo Indeterminato Ufficio Tributi</t>
  </si>
  <si>
    <t>01.06.1 - 560/2/1 - Voci stipendiali corrisposte al personale a tempo indeterminato Servizio Tecnico</t>
  </si>
  <si>
    <t>01.06.1 - 560/2/2 - Indennità di POSIZIONE Servizio Tecnico</t>
  </si>
  <si>
    <t>01.06.1 - 560/5/1 - Fondi incentivanti al personale Tempo indeterminato Legge Merloni</t>
  </si>
  <si>
    <t>01.06.1 - 560/8/1 - Contributi obbligatori per il personale a tempo indeterminato Servizio Tecnico</t>
  </si>
  <si>
    <t>01.06.1 - 560/10/1 - CPDEL su Fondi incentivanti il personale Legge Merloni</t>
  </si>
  <si>
    <t>01.07.1 - 670/4/1 - Voci stipendiali corrisposte al personale a tempo indeterminato Anagrafe e Stato Civile</t>
  </si>
  <si>
    <t>01.07.1 - 670/5/1 - Compenso lavoro straordinario per elezioni e consultazioni popolari a carico dello Stato</t>
  </si>
  <si>
    <t>U.1.01.01.01.003 - Straordinario per il personale a tempo indeterminato</t>
  </si>
  <si>
    <t>01.07.1 - 670/5/2 - Compenso lavoro straordinario per elezioni e consultazioni popolari a carico dello Regione</t>
  </si>
  <si>
    <t>01.07.1 - 670/8/1 - Contributi obbligatori per il personale Anagrafe e Stato Civile</t>
  </si>
  <si>
    <t>01.07.1 - 670/9/1 - Oneri riflessi su compenso lavoro sraordinario per elezioni e consultazioni popolari a carico dello Stato</t>
  </si>
  <si>
    <t>01.07.1 - 670/9/2 - Oneri riflessi su compenso lavoro sraordinario per elezioni e consultazioni popolari a carico dello Regione</t>
  </si>
  <si>
    <t>01.08.1 - 670/7/1 - Indennità e compensi Istat</t>
  </si>
  <si>
    <t>01.08.1 - 670/10/1 - Oneri riflessi su Indennità e compensi Istat</t>
  </si>
  <si>
    <t>01.10.1 - 780/4/1 - Indennità e altri compensi salario C.C.D.I.A. di competenza</t>
  </si>
  <si>
    <t>01.10.1 - 780/5/1 - Fondo Straordinario per il personale a tempo indeterminato C.C.N.L. 12/11/2022</t>
  </si>
  <si>
    <t>01.10.1 - 780/8/1 - Contributi obbligatori per il personale fondo  C.c.D.I.A.</t>
  </si>
  <si>
    <t>01.10.1 - 780/9/1 - Contributi obbligatori per il personale su Fondo per il Lavoro Straordinario C.C.N.L. 12/11/2022</t>
  </si>
  <si>
    <t>03.01.1 - 1110/2/1 - Voci stipendiali personale a tempo indeterminato Vigili Urbani</t>
  </si>
  <si>
    <t>03.01.1 - 1110/7/1 - Assunzioni straordinarie vigili altri enti</t>
  </si>
  <si>
    <t>03.01.1 - 1110/8/1 - Contributi obbligatori per il personale a tempo indeterminato Vigili Urbani</t>
  </si>
  <si>
    <t>03.01.1 - 1110/9/1 - Oneri riflessi su straordinario Vigili presso altri Enti</t>
  </si>
  <si>
    <t>03.01.1 - 1110/10/1 - Cpdel Oneri Vigilanza Assunzioni straordinarie vigili altri enti</t>
  </si>
  <si>
    <t>12.07.1 - 4080/2/1 - Voci stipendiali corrisposte al personale a tempo indeterminato Assistente Sociale</t>
  </si>
  <si>
    <t>12.07.1 - 4080/2/3 - Indennità e altri compensi Servizio sociale e amministrativo IND. DI POSIZIONE</t>
  </si>
  <si>
    <t>U.1.01.01.02.999 - Altre spese per il personale n.a.c.</t>
  </si>
  <si>
    <t>12.07.1 - 4080/4/1 - Contributi obbligatori per il personale a tempo indeterminato Operatore Sociale</t>
  </si>
  <si>
    <t>01.01.1 - 70/2/1 - IRAP organi istituzionali Sindaco e Amministratori</t>
  </si>
  <si>
    <t>U.1.02.01.01.000 - Imposta regionale sulle attività produttive (IRAP)</t>
  </si>
  <si>
    <t>U.1.02.01.01.001 - Imposta regionale sulle attività produttive (IRAP)</t>
  </si>
  <si>
    <t>01.01.1 - 70/2/2 - IRAP su Rimborso forfettario al Sindaco. Attuazione art. 73 della L.R. 4 febbraio 2016. Regolamento attuativo del 09.01.2019</t>
  </si>
  <si>
    <t>01.01.1 - 70/3/1 - IRAP su compensi al Revisore dei Conti</t>
  </si>
  <si>
    <t>01.01.1 - 70/4/1 - IRAP su gettoni di presenza consiglieri comunali</t>
  </si>
  <si>
    <t>01.02.1 - 180/2/1 - IRAP su oneri stipendiali Servizio Segreteria-Protocollo</t>
  </si>
  <si>
    <t>01.02.1 - 180/5/3 - IRAP su oneri stipendiali segreteria convenzionata esercizio di competenza</t>
  </si>
  <si>
    <t>01.02.1 - 180/7/1 - IRAP su oneri stipendiali scavalco di Segreteria</t>
  </si>
  <si>
    <t>01.02.1 - 180/9/1 - IRAP su diritti di segreteria dovuti al Segretario</t>
  </si>
  <si>
    <t>01.02.1 - 840/6/1 - IRAP su maggiori oneri C.C.N.L.</t>
  </si>
  <si>
    <t>01.03.1 - 290/2/1 - IRAP su retribuzioni Servizio Finanziario</t>
  </si>
  <si>
    <t>01.04.1 - 290/3/1 - IRAP personale a tempo determinato Ufficio Tributi</t>
  </si>
  <si>
    <t>01.04.1 - 340/5/1 - Contributi personale a tempo determinato Ufficio Tributi</t>
  </si>
  <si>
    <t>U.1.02.01.99.000 - Imposte, tasse e proventi assimilati a carico dell'ente n.a.c.</t>
  </si>
  <si>
    <t>U.1.02.01.99.999 - Imposte, tasse e proventi assimilati a carico dell'ente n.a.c.</t>
  </si>
  <si>
    <t>01.04.1 - 2050/2/1 - Irap carico ente su retribuzione personale Tempo Indeterminato Servizio Tributi</t>
  </si>
  <si>
    <t>01.06.1 - 620/2/1 - Tassa di circolazione mezzi Ufficio Tecnico</t>
  </si>
  <si>
    <t>U.1.02.01.09.000 - Tassa di circolazione dei veicoli a motore (tassa automobilistica)</t>
  </si>
  <si>
    <t>U.1.02.01.09.001 - Tassa di circolazione dei veicoli a motore (tassa automobilistica)</t>
  </si>
  <si>
    <t>01.06.1 - 620/4/1 - IRAP su retribuzione personale tempo indeterminato Servizio Tecnico</t>
  </si>
  <si>
    <t>01.06.1 - 620/7/1 - IRAP Fondi incentivanti il personale Legge Merloni</t>
  </si>
  <si>
    <t>01.07.1 - 730/2/1 - IRAP  su retribuzioni personale a tempo indeterminato Anagrafe e Stato Civile</t>
  </si>
  <si>
    <t>01.07.1 - 730/3/1 - Irap su compenso lavoro sraordinario per elezioni e consultazioni popolari a carico dello Stato</t>
  </si>
  <si>
    <t>01.07.1 - 730/3/2 - Irap su compenso lavoro sraordinario per elezioni e consultazioni popolari a carico della regione</t>
  </si>
  <si>
    <t>01.08.1 - 730/4/1 - Irap su indennità e compensi Istat</t>
  </si>
  <si>
    <t>01.10.1 - 840/8/1 - IRAP su oneri Fondo C.C.D.I.A.</t>
  </si>
  <si>
    <t>01.10.1 - 840/9/1 - IRAP su compensi Fondo lavoro Straordinario C.C.N.L. 12/11/2022</t>
  </si>
  <si>
    <t>03.01.1 - 1170/2/1 - IRAP su competenze stipendiali personale a tempo indeterminato Vigili Urbani</t>
  </si>
  <si>
    <t>03.01.1 - 1170/3/1 - Irap su straordinario Vigili presso altri Enti</t>
  </si>
  <si>
    <t>03.01.1 - 1170/4/1 - Irap Oneri Vigilanza Assunzioni straordinarie vigili altri enti</t>
  </si>
  <si>
    <t>04.06.1 - 1940/2/2 - Tassa di circolazione dei veicoli a motore: Trasposrto Scolastico***SERVIZIO RILEVANTE AI FINI IVA****</t>
  </si>
  <si>
    <t>12.07.1 - 4140/2/1 - IRAP su retribuzione personale a tempo indeterminato Operatore Sociale</t>
  </si>
  <si>
    <t>01.01.1 - 30/2/2 - Indennità di carica Sindaco (Spese per gli organi istituzionali dell'ente - Indennità)</t>
  </si>
  <si>
    <t>U.1.03.02.01.000 - Organi e incarichi istituzionali dell'amministrazione</t>
  </si>
  <si>
    <t>U.1.03.02.01.001 - Organi istituzionali dell'amministrazione - Indennità</t>
  </si>
  <si>
    <t>01.01.1 - 30/4/1 - Gettoni di presenza consiglieri comunali</t>
  </si>
  <si>
    <t>01.01.1 - 30/6/1 - Indennità di carica Vice-Sindaco e Assessori</t>
  </si>
  <si>
    <t>01.01.1 - 30/8/1 - Rimborsi per viaggio, vitto e alloggio</t>
  </si>
  <si>
    <t>U.1.03.02.01.002 - Organi istituzionali dell'amministrazione - Rimborsi</t>
  </si>
  <si>
    <t>01.01.1 - 30/10/1 - Rimborsi ai datori di lavoro permessi retribuiti amministratori e consiglieri comunali</t>
  </si>
  <si>
    <t>01.01.1 - 30/16/1 - Compensi organo Nucleo di Valutazione</t>
  </si>
  <si>
    <t>U.1.03.02.01.008 - Compensi agli organi istituzionali di revisione, di controllo ed altri incarichi istituzionali dell'amministrazione</t>
  </si>
  <si>
    <t>01.01.1 - 30/18/1 - Compensi Revisore dei Conti</t>
  </si>
  <si>
    <t>01.01.1 - 30/19/1 - Rimborso spese  di viaggio Revisore dei Conti</t>
  </si>
  <si>
    <t>01.01.1 - 30/28/1 - Telefonia mobile organi istituzionali</t>
  </si>
  <si>
    <t>U.1.03.02.05.000 - Utenze e canoni</t>
  </si>
  <si>
    <t>U.1.03.02.05.002 - Telefonia mobile</t>
  </si>
  <si>
    <t>01.01.1 - 30/33/1 - COSTITUZIONE NUCLEO DI PROTEZIONE CIVILE</t>
  </si>
  <si>
    <t>01.01.1 - 30/34/1 - Interventi finanziati dal contributo sostegno alla transizione digitale degli enti locali e per l'accessibilità ai dati degli archivi comunali. Legge regionale 11 settembre 2025, n. 24, articolo 16, comma 5.</t>
  </si>
  <si>
    <t>U.1.03.02.99.000 - Altri servizi</t>
  </si>
  <si>
    <t>U.1.03.02.99.999 - Altri servizi diversi n.a.c.</t>
  </si>
  <si>
    <t>01.02.1 - 130/6/1 - Carta cancelleria e stampati Segreteria Generale</t>
  </si>
  <si>
    <t>U.1.03.01.02.000 - Altri beni di consumo</t>
  </si>
  <si>
    <t>U.1.03.01.02.001 - Carta, cancelleria e stampati</t>
  </si>
  <si>
    <t>01.02.1 - 130/7/1 - Servizio noleggio fotocopiatrici in dotazione a questo comune</t>
  </si>
  <si>
    <t>U.1.03.02.05.999 - Utenze e canoni per altri servizi n.a.c.</t>
  </si>
  <si>
    <t>01.02.1 - 140/2/1 - Quote associative diverse</t>
  </si>
  <si>
    <t>U.1.03.02.99.003 - Quote di associazioni</t>
  </si>
  <si>
    <t>01.02.1 - 140/20/1 - Telefonia mobile comune</t>
  </si>
  <si>
    <t>01.02.1 - 140/20/2 - Spese Postali Comune</t>
  </si>
  <si>
    <t>U.1.03.02.16.000 - Servizi amministrativi</t>
  </si>
  <si>
    <t>U.1.03.02.16.002 - Spese postali</t>
  </si>
  <si>
    <t>01.02.1 - 140/30/1 - Segreteria generale: Spese di registrazione contratti, sentenze e altre spese per servizi amministrativi</t>
  </si>
  <si>
    <t>U.1.03.02.16.999 - Altre spese per servizi amministrativi</t>
  </si>
  <si>
    <t>01.02.1 - 140/39/1 - Spese di tipo notarile</t>
  </si>
  <si>
    <t>U.1.03.02.16.004 - Spese notarili</t>
  </si>
  <si>
    <t>01.02.1 - 140/42/1 - Spese per pubblicazione bandi di gara</t>
  </si>
  <si>
    <t>U.1.03.02.16.001 - Pubblicazione bandi di gara</t>
  </si>
  <si>
    <t>01.02.1 - 140/46/1 - Adempimenti Decreto legislativo 196/2003 ( CODICE DELLA PRIVACY-Amministratore di sistema</t>
  </si>
  <si>
    <t>U.1.03.02.11.000 - Prestazioni professionali e specialistiche</t>
  </si>
  <si>
    <t>U.1.03.02.11.999 - Altre prestazioni professionali e specialistiche n.a.c.</t>
  </si>
  <si>
    <t>01.02.1 - 140/46/2 - Oneri servizio Amministratore di sistema*****FONDI PROPRI*****</t>
  </si>
  <si>
    <t>01.02.1 - 140/58/1 - Formazione obbligatoria in materia di Anticorruzione-Trasparenza-Privacy- Legge 190/2012</t>
  </si>
  <si>
    <t>U.1.03.02.04.000 - Acquisto di servizi per formazione e addestramento del personale dell'ente</t>
  </si>
  <si>
    <t>U.1.03.02.04.004 - Acquisto di servizi per formazione obbligatoria</t>
  </si>
  <si>
    <t>01.02.1 - 140/65/1 - Pubblicazione libro "Est(su) costumene nostru"</t>
  </si>
  <si>
    <t>U.1.03.01.01.000 - Giornali, riviste e pubblicazioni</t>
  </si>
  <si>
    <t>U.1.03.01.01.002 - Pubblicazioni</t>
  </si>
  <si>
    <t>01.02.1 - 850/25/1 - Incarico professionale D.P.O. (Data Protection Officer) Trattamento personali.</t>
  </si>
  <si>
    <t>01.03.1 - 140/26/1 - Uffici Comunali (Manutenzione ordinaria e riparazioni di attrezzature)</t>
  </si>
  <si>
    <t>U.1.03.02.09.000 - Manutenzione ordinaria e riparazioni</t>
  </si>
  <si>
    <t>U.1.03.02.09.005 - Manutenzione ordinaria e riparazioni di attrezzature</t>
  </si>
  <si>
    <t>01.03.1 - 140/26/2 - Uffici comunali (Manutenzioni macchine per ufficio)</t>
  </si>
  <si>
    <t>U.1.03.02.09.006 - Manutenzione ordinaria e riparazioni di macchine per ufficio</t>
  </si>
  <si>
    <t>01.03.1 - 250/2/1 - Oneri per il Servizio di Tesoreria</t>
  </si>
  <si>
    <t>U.1.03.02.17.000 - Servizi finanziari</t>
  </si>
  <si>
    <t>U.1.03.02.17.002 - Oneri per servizio di tesoreria</t>
  </si>
  <si>
    <t>01.03.1 - 250/4/1 - Acquisto di servizi per formazione specialistica Servizio Finanziario</t>
  </si>
  <si>
    <t>01.03.1 - 250/6/1 - Acquisto di servizi fiscali Modello Unico</t>
  </si>
  <si>
    <t>01.04.1 - 70/10/1 - ACQUISTO BENI DA DESTINARE AGLI UTENTI DEL SERVIZIO DI  RACCOLTA DIFFERENZIATA</t>
  </si>
  <si>
    <t>U.1.03.01.02.999 - Altri beni e materiali di consumo n.a.c.</t>
  </si>
  <si>
    <t>01.04.1 - 360/4/1 - Compenso al concessionario x la riscossione dei tributi.</t>
  </si>
  <si>
    <t>U.1.03.02.03.000 - Aggi di riscossione</t>
  </si>
  <si>
    <t>U.1.03.02.03.999 - Altri aggi di riscossione n.a.c.</t>
  </si>
  <si>
    <t>01.04.1 - 2010/3/1 - Acquisto di servizi per formazione specialistica Ufficio Tributi</t>
  </si>
  <si>
    <t>01.05.1 - 140/21/1 - Telefonia fissa Comune</t>
  </si>
  <si>
    <t>U.1.03.02.05.001 - Telefonia fissa</t>
  </si>
  <si>
    <t>01.05.1 - 140/27/1 - Manutenzione ordinaria e riparazioni di beni immobili Comune</t>
  </si>
  <si>
    <t>U.1.03.02.09.008 - Manutenzione ordinaria e riparazioni di beni immobili</t>
  </si>
  <si>
    <t>01.05.1 - 140/51/1 - ENERGIA ELETTRICA UTENZE COMUNALI</t>
  </si>
  <si>
    <t>U.1.03.02.05.004 - Energia elettrica</t>
  </si>
  <si>
    <t>01.05.1 - 580/27/2 - SPESE PER ADEGUAMENTO STRUTTURA AL D.LGS 81/2008 ****FONDI PROPRI*****</t>
  </si>
  <si>
    <t>01.05.1 - 3440/8/1 - Provvista acqua immobili comunali</t>
  </si>
  <si>
    <t>U.1.03.02.05.005 - Acqua</t>
  </si>
  <si>
    <t>01.06.1 - 570/2/1 - Carburante mezzi comunali Ufficio tecnico</t>
  </si>
  <si>
    <t>U.1.03.01.02.002 - Carburanti, combustibili e lubrificanti</t>
  </si>
  <si>
    <t>01.06.1 - 570/2/2 - Manutenzione ordinaria e riparazioni mezzi comunali di trasporto Ufficio tecnico</t>
  </si>
  <si>
    <t>U.1.03.02.09.001 - Manutenzione ordinaria e riparazioni di mezzi di trasporto ad uso civile, di sicurezza e ordine pubblico</t>
  </si>
  <si>
    <t>01.06.1 - 580/7/1 - SERVIZI AGENZIA LAVORO INTERINALE</t>
  </si>
  <si>
    <t>U.1.03.02.12.000 - Lavoro flessibile, quota LSU e acquisto di servizi da agenzie di lavoro interinale</t>
  </si>
  <si>
    <t>U.1.03.02.12.001 - Acquisto di servizi da agenzie di lavoro interinale</t>
  </si>
  <si>
    <t>01.06.1 - 580/10/1 - Spese per incarichi professionali di progettazione esterna ufficio tecnico</t>
  </si>
  <si>
    <t>01.06.1 - 580/10/3 - Spese per perizie (Incarichi professionali)</t>
  </si>
  <si>
    <t>U.1.03.02.11.004 - Perizie</t>
  </si>
  <si>
    <t>01.06.1 - 580/10/4 - Spese altre prestazioni professionali ufficio tecnico (Ex Cap. 2540 )</t>
  </si>
  <si>
    <t>01.06.1 - 580/18/1 - Acquisto di servizi per formazione specialistica Servizio Tecnico</t>
  </si>
  <si>
    <t>01.06.1 - 580/18/2 - Indennità di missione e di trasferta Servizio Tecnico</t>
  </si>
  <si>
    <t>U.1.03.02.02.000 - Organizzazione eventi, pubblicità e servizi per trasferta</t>
  </si>
  <si>
    <t>U.1.03.02.02.002 - Indennità di missione e di trasferta</t>
  </si>
  <si>
    <t>01.06.1 - 3440/13/1 - Manutenzione ordinaria e riparazioni AUTOMEZZI comunali servizio Tecnico</t>
  </si>
  <si>
    <t>01.07.1 - 680/2/1 - Carta-cancelleria e stampati Anagrafe e Stato Civile</t>
  </si>
  <si>
    <t>01.07.1 - 680/3/1 - Beni di consumo per consultazioni elettorali a carico dello Stato</t>
  </si>
  <si>
    <t>U.1.03.01.02.010 - Beni per consultazioni elettorali</t>
  </si>
  <si>
    <t>01.07.1 - 680/3/3 - Beni di consumo per consultazioni elettorali a carico della regione</t>
  </si>
  <si>
    <t>01.07.1 - 680/3/4 - Beni di consumo e servizi per consultazioni elettorali Comunali</t>
  </si>
  <si>
    <t>01.07.1 - 680/4/1 - Spese postali e telegrafiche Consultazioni Elettorali a Carico della Regione</t>
  </si>
  <si>
    <t>01.07.1 - 680/5/1 - Costi Rilegatura Registri Stato Civile</t>
  </si>
  <si>
    <t>U.1.03.02.13.000 - Servizi ausiliari per il funzionamento dell'ente</t>
  </si>
  <si>
    <t>U.1.03.02.13.004 - Stampa e rilegatura</t>
  </si>
  <si>
    <t>01.07.1 - 690/2/1 - Formazione del personale servizio Anagrafe e Stato Civile</t>
  </si>
  <si>
    <t>U.1.03.02.04.999 - Acquisto di servizi per altre spese per formazione e addestramento n.a.c.</t>
  </si>
  <si>
    <t>01.07.1 - 690/3/3 - Rimborso spese di viagglio per elettori residenti all'Estrero Consultazioni Elettorali a carico della Regione</t>
  </si>
  <si>
    <t>01.07.1 - 690/6/1 - Indennità di missione e di trasferta Anagrafe e Stato Civile</t>
  </si>
  <si>
    <t>01.07.1 - 690/7/1 - Acquisto Giornali-Riviste-Pubblicazioni servizio Anagrafe-Stato Civile</t>
  </si>
  <si>
    <t>01.07.1 - 850/3/1 - Oneri Scrutatori Elezioni Politiche e Referendarie a carico dello Stato</t>
  </si>
  <si>
    <t>01.07.1 - 850/3/2 - Oneri Scrutatori Elezioni Politiche e Referendarie a carico della Regione</t>
  </si>
  <si>
    <t>01.08.1 - 140/24/1 - Contratto assistenza programmi uffici comunali *****(Gestione e manutenzione applicazioni)</t>
  </si>
  <si>
    <t>U.1.03.02.19.000 - Servizi informatici e di telecomunicazioni</t>
  </si>
  <si>
    <t>U.1.03.02.19.001 - Gestione e manutenzione applicazioni</t>
  </si>
  <si>
    <t>01.10.1 - 140/5/1 - Incarichi libero professionali di studio, ricerca e consulenza (Risorse umane)</t>
  </si>
  <si>
    <t>U.1.03.02.10.000 - Consulenze</t>
  </si>
  <si>
    <t>U.1.03.02.10.001 - Incarichi libero professionali di studi, ricerca e consulenza</t>
  </si>
  <si>
    <t>01.10.1 - 140/43/1 - Spese per accertamenti sanitari resi necessari dall'attività lavorativa</t>
  </si>
  <si>
    <t>U.1.03.02.18.000 - Servizi sanitari</t>
  </si>
  <si>
    <t>U.1.03.02.18.001 - Spese per accertamenti sanitari resi necessari dall'attività lavorativa</t>
  </si>
  <si>
    <t>01.10.1 - 580/24/1 - Spese per visite mediche L.626/96</t>
  </si>
  <si>
    <t>01.11.1 - 240/2/3 - Decreto 28-3/2022 Avviso per la presentazione di proposte a valere su “PNRR - M1 - C1 - INVESTIMENTO 1.2 “Abilitazione al cloud per le PA Locali” Comuni Aprile 2022</t>
  </si>
  <si>
    <t>U.1.03.02.19.005 - Servizi per i sistemi e relativa manutenzione</t>
  </si>
  <si>
    <t>01.11.1 - 850/8/2 - Spese per Patrocinio legale****Fondi propri******</t>
  </si>
  <si>
    <t>U.1.03.02.11.006 - Patrocinio legale</t>
  </si>
  <si>
    <t>01.11.1 - 850/11/1 - Incarichi di consulenza legale</t>
  </si>
  <si>
    <t>01.11.1 - 4100/25/1 - CONTRIBUTI VARI COMUNITA' MONTANA : PER INTERVENTI VOLTI ALL'INNALZAMENTO DELLA QUALITA' DELLA VITA</t>
  </si>
  <si>
    <t>03.01.1 - 30/15/1 - SERVIZI LOTTA AL RANDAGISMO</t>
  </si>
  <si>
    <t>U.1.03.02.15.000 - Contratti di servizio pubblico</t>
  </si>
  <si>
    <t>U.1.03.02.15.011 - Contratti di servizio per la lotta al randagismo</t>
  </si>
  <si>
    <t>03.01.1 - 1120/4/1 - Corredo, casermaggio, ecc. agli agenti comunali. (Ex Cap. 4520 )</t>
  </si>
  <si>
    <t>U.1.03.01.02.004 - Vestiario</t>
  </si>
  <si>
    <t>03.01.1 - 1120/10/1 - Utenze e canoni per accesso alla banca dati ACI-PRA***</t>
  </si>
  <si>
    <t>U.1.03.02.05.003 - Accesso a banche dati e a pubblicazioni on line</t>
  </si>
  <si>
    <t>03.01.1 - 1130/3/2 - Indennità di missione e di trasferta Vigili Urbani</t>
  </si>
  <si>
    <t>03.01.1 - 1130/4/1 - Proventi da multe, ammende, sanzioni e oblazioni a carico delle famiglie VIOLAZIONE CODICE STRADA****CASSA CONTO VINCOLATO**** Fondi da programmare con imputazione ai Macroaggrgati di competenza****</t>
  </si>
  <si>
    <t>03.01.1 - 1130/6/1 - Competenze per missioni su Straordinario Vigili presso altri Enti</t>
  </si>
  <si>
    <t>04.01.1 - 1450/2/3 - Manutenzione ordinaria e riparazioni di beni immobili Scuola Materna</t>
  </si>
  <si>
    <t>04.01.1 - 1450/6/2 - SCUOLA MATERNA : ACQUISTO MATERIALE DELLE PULIZIA (Ex Cap. 5663 )</t>
  </si>
  <si>
    <t>04.01.1 - 1460/4/1 - Telefonia fissa Scuola Materna</t>
  </si>
  <si>
    <t>04.02.1 - 1560/8/1 - Fornitura gratuita libri Scuola Elementare</t>
  </si>
  <si>
    <t>04.02.1 - 1570/4/1 - Telefonia fissa Scuola Elementare</t>
  </si>
  <si>
    <t>04.02.1 - 1680/2/1 - Manutenzione ordinaria e riparazioni di beni immobili Scuola Media</t>
  </si>
  <si>
    <t>04.02.1 - 1680/4/1 - Telefonia fissa Scuola Media</t>
  </si>
  <si>
    <t>04.02.1 - 1680/8/1 - Fornitura gratuita libri di testo scuola dell'obbligo Medie Inferiore 1° grado e second. superiorre L.448/98 art.27 CAP/E (Ex Cap. 6185 ) CAP/E 1010/2/1 *******CONTO VINCOLATO N. 11078*******</t>
  </si>
  <si>
    <t>04.06.1 - 1570/14/1 - Appalto mensa scuola elementare PROVENTI UTENZA CAP/E 4360/2/3***SERVIZIO RILEVANTE AI FINI IVA****</t>
  </si>
  <si>
    <t>U.1.03.02.15.006 - Contratti di servizio per le mense scolastiche</t>
  </si>
  <si>
    <t>04.06.1 - 1570/14/2 - Appalto mensa scuola elementare Fondi propri***SERVIZIO RILEVANTE AI FINI IVA****</t>
  </si>
  <si>
    <t>04.06.1 - 1680/14/1 - MENSA SCUOLA MEDIA*** PROVENTI UTENZA***CAP/E 4360/2/2***SERVIZIO RILEVANTE AI FINI IVA****</t>
  </si>
  <si>
    <t>04.06.1 - 1890/2/3 - Beni e materiali di consumo Trasporti Scolastici (gomme e altri beni materiali di consumo...)***SERVIZIO RILEVANTE AI FINI IVA****</t>
  </si>
  <si>
    <t>04.06.1 - 1890/6/4 - Carburanti combustibili e lubrificanti Trasporti Scolastici***SERVIZIO RILEVANTE AI FINI IVA****</t>
  </si>
  <si>
    <t>04.06.1 - 1890/8/2 - Manutenzione ordinaria e riparazioni Scuolabus Trasporti Scolastici***SERVIZIO RILEVANTE AI FINI IVA****</t>
  </si>
  <si>
    <t>04.06.1 - 1890/8/3 - TRASPORTO SCOLASTICO:ACQUISTO PEZZI DI RICAMBIO,SOSTITUZ. GOMME (Ex Cap. 6429 )**FONDI PROPRI (Materiali e strumenti per manutenzione)***SERVIZIO RILEVANTE AI FINI IVA****</t>
  </si>
  <si>
    <t>04.06.1 - 1900/2/2 - Spese appalto mensa scuola materna *CAP/E 4360*   PROVENTI UTENZA* SERVIZIO RILEVANTE AI FINI IVA (Ex Cap. 6540 )***SERVIZIO RILEVANTE AI FINI IVA****</t>
  </si>
  <si>
    <t>04.06.1 - 1900/2/3 - Spese appalto mensa scuola materna****Fondi indistinti*** SERVIZIO RILEVANTE AI FINI IVA (Ex Cap. 6540 )***SERVIZIO RILEVANTE AI FINI IVA****</t>
  </si>
  <si>
    <t>04.06.1 - 1900/4/2 - Appalto trasporto alunni scuola dell'obbligo **PROVENTI UTENZA CAP/E4361*SERVIZIO RILEVANTE AI FINI IVA (Ex Cap. 6560 )***SERVIZIO RILEVANTE AI FINI IVA****</t>
  </si>
  <si>
    <t>U.1.03.02.15.002 - Contratti di servizio di trasporto scolastico</t>
  </si>
  <si>
    <t>04.06.1 - 1900/4/4 - Appalto trasporto alunni scuola dell'obbligo****Fondi propri**** SERVIZIO RILEVANTE AI FINI IVA (Ex Cap. 6560 )***SERVIZIO RILEVANTE AI FINI IVA****</t>
  </si>
  <si>
    <t>04.07.1 - 2000/5/1 - Acquisto libri biblioteca</t>
  </si>
  <si>
    <t>05.02.1 - 800/4/1 - MANUTENZIONE ORDINARIA FABBRICATO COMUNITA' MONTANA OASI NATURALISTICA TEXILE</t>
  </si>
  <si>
    <t>05.02.1 - 2000/4/1 - Contributo RAS per la Biblioteca L.R. N. 64/50 ******Acquisto giornali riviste e pubblicazioni *******CONTO VINCOLATO N. 11078*******</t>
  </si>
  <si>
    <t>U.1.03.01.01.001 - Giornali e riviste</t>
  </si>
  <si>
    <t>05.02.1 - 2000/4/3 - DM. n. 272 del 5 agosto 2025, Contributi alle biblioteche per acquisto libri</t>
  </si>
  <si>
    <t>05.02.1 - 2010/2/1 - Manutenzione ordinaria e riparazioni di impianti e macchinari Centro Culturale Polivalente</t>
  </si>
  <si>
    <t>U.1.03.02.09.004 - Manutenzione ordinaria e riparazioni di impianti e macchinari</t>
  </si>
  <si>
    <t>05.02.1 - 2010/5/1 - Manutenzione ordinaria e riparazioni di attrezzature Biblioteca Comunale</t>
  </si>
  <si>
    <t>05.02.1 - 2010/6/1 - Contributo RAS Servizio Gestione Museo L.R. 28/84 **Cap/E 1400/2/1 (Ex Cap. 7170 ) *******CONTO VINCOLATO N. 11078**********SERVIZIO RILEVANTE AI FINI IVA****</t>
  </si>
  <si>
    <t>05.02.1 - 2010/7/1 - Servizio Gestione Museo L.R. 28/84 ** Quota Ente per Spese del personale e spese Generali*******SERVIZIO RILEVANTE AI FINI IVA****</t>
  </si>
  <si>
    <t>05.02.1 - 2010/8/1 - CTR RAS Progetto riordino Archivio L.R. n. 28/84 * art. 11 ****Cap/E 1401/2/1    *******CONTO VINCOLATO N. 11078*******</t>
  </si>
  <si>
    <t>05.02.1 - 2010/9/1 - Quota carico Ente progetto riordino Archivio L.R. 28/84 art.11</t>
  </si>
  <si>
    <t>05.02.1 - 2010/22/1 - D.L. 34/2020 - art 183 comma 2 sostegno filiera editoria libraria</t>
  </si>
  <si>
    <t>05.02.1 - 2120/18/1 - SPESE ORGANIZZAZIONE SAGRA DELLE CASTAGNE</t>
  </si>
  <si>
    <t>06.01.1 - 2330/4/1 - Acquisto beni e materiali di consumo campo sportivo</t>
  </si>
  <si>
    <t>06.01.1 - 2340/10/1 - Manutenzione ordinaria e riparazioni di beni immobili campo sportivo</t>
  </si>
  <si>
    <t>07.01.1 - 2120/15/1 - Organizzazione manifestazioni e convegni</t>
  </si>
  <si>
    <t>U.1.03.02.02.005 - Organizzazione e partecipazione a manifestazioni e convegni</t>
  </si>
  <si>
    <t>08.01.1 - 3110/5/1 - Manutenzione ordinaria e riparazioni di beni immobili urbanistica e assetto del territorio**FONDI FONDO UNICO****</t>
  </si>
  <si>
    <t>08.01.1 - 3110/17/1 - Spese a carico ente convenzione con Agenzia Forestas****Acquisto di beni di consumo****</t>
  </si>
  <si>
    <t>08.01.1 - 3110/21/1 - Ctr RAS per la redazione dei Piani Particolareggiati dei centri di antica e prima formazione in adeguamento al piano paesaggistico regionale***CASSA CONTO VICNOLATO N.11078****(Incarichi Professionali)</t>
  </si>
  <si>
    <t>08.01.1 - 3110/28/1 - Manutenzione ordinaria e riparazioni beni immobili***Oneri fiancheggiamento ANAS*****</t>
  </si>
  <si>
    <t>09.02.1 - 3110/3/1 - Contratti di servizio  di manutenzione e gestione aree verdi di proprietà comunale, cimitero e campo sportivo</t>
  </si>
  <si>
    <t>U.1.03.02.15.999 - Altre spese per contratti di servizio pubblico</t>
  </si>
  <si>
    <t>09.03.1 - 3550/2/1 - Contratti di servizio per la Raccolta Rifiuti</t>
  </si>
  <si>
    <t>U.1.03.02.15.004 - Contratti di servizio per la raccolta rifiuti</t>
  </si>
  <si>
    <t>09.04.1 - 3440/16/1 - Provvista Acqua impianto di depurazione</t>
  </si>
  <si>
    <t>09.05.1 - 3100/9/1 - CTR RAS Cantieri Verdi******PROGETTO DA DEFINIRE NEL QUADRO ECONOMICO*****CASSA CONTO VINCOLATO*****PRESTAZIONI PROFESSIONALI*****</t>
  </si>
  <si>
    <t>09.05.1 - 3100/9/2 - CTR RAS Cantieri Verdi******PROGETTO DA DEFINIRE NEL QUADRO ECONOMICO*****CASSA CONTO VINCOLATO*****AVANZO VINCOLATO PER TRASFERIMENTI****PRESTAZIONI PROFESSIONALI*****</t>
  </si>
  <si>
    <t>09.05.1 - 3660/21/1 - Interventi di silvicoltura, forestazione tutela del territorio</t>
  </si>
  <si>
    <t>09.07.1 - 30/35/1 - PROGETTO DI SVILUPPO LOCALE</t>
  </si>
  <si>
    <t>10.05.1 - 2770/4/1 - Acquisto beni e materiali di consumo per manutenzione strade****Fondi propri****</t>
  </si>
  <si>
    <t>10.05.1 - 2780/14/1 - Ctr RAS per far fronte alle spese per lo sgombero della neve e per l'acquisto e spargimento sale - L.R. n. 40/2018 art. 5 comma 21 ***CASSA CONTO VINCOLATO***</t>
  </si>
  <si>
    <t>12.01.1 - 3790/6/1 - Interventi di socializzazione – Centri diurni estivi</t>
  </si>
  <si>
    <t>12.02.1 - 4100/19/1 - Ctr RAS progetto personalizzato RITORNARE A CASA"****CASSA FONDO VINCOLATO 11078******</t>
  </si>
  <si>
    <t>U.1.03.02.18.006 - Acquisti di servizi sanitari per assistenza integrativa</t>
  </si>
  <si>
    <t>12.09.1 - 4210/2/1 - Manutenzione ordinaria e riparazioni di beni immobili Cimitero Comunale****Fondi indistinti*****</t>
  </si>
  <si>
    <t>17.01.1 - 470/5/1 - Project Financing Concessione del servizio energia e gestione integrata degli impianti di illuminazione pubblica, degli impianti termici ed elettrici</t>
  </si>
  <si>
    <t>U.1.03.02.06.000 - Canoni per Progetti in Partenariato Pubblico-Privato</t>
  </si>
  <si>
    <t>U.1.03.02.06.002 - Canoni Servizi</t>
  </si>
  <si>
    <t>01.01.1 - 70/5/1 - Concorso alla finanza pubblica spending review (art. 1, comma 533 della Legge n. 213/2023)</t>
  </si>
  <si>
    <t>U.1.04.01.01.000 - Trasferimenti correnti a Amministrazioni Centrali</t>
  </si>
  <si>
    <t>U.1.04.01.01.020 - Trasferimenti correnti al Ministero dell'economia in attuazione di norme in materia di contenimento di spesa</t>
  </si>
  <si>
    <t>04.01.1 - 1480/8/1 - Contributo Scuola Materna-Istituto Comprensivo</t>
  </si>
  <si>
    <t>U.1.04.01.01.002 - Trasferimenti correnti a Ministero dell'Istruzione - Istituzioni scolastiche</t>
  </si>
  <si>
    <t>04.02.1 - 1590/3/1 - Contributo scuola Elementare e Media</t>
  </si>
  <si>
    <t>04.02.1 - 1700/22/1 - Contributo RAS in attuazione della L.N. n. 62/2000 art.1 comma 9 per l'assegnazione di borse di studio a sostegno delle famiglie***Trasferimenti a famiglie ******CONTO VINCOLATO N.11078*******</t>
  </si>
  <si>
    <t>U.1.04.02.05.000 - Altri trasferimenti a famiglie</t>
  </si>
  <si>
    <t>U.1.04.02.05.999 - Altri trasferimenti a famiglie n.a.c.</t>
  </si>
  <si>
    <t>04.02.1 - 1700/23/1 - Borse di studio per studenti frequentanti le scuole pubbliche medie inferiori e superiori appartenenti a famiglie svantaggiate art. 8 L.R. 1/2006 c.1 lett. a)***Trasferimenti a famiglie**********CONTO VINCOLATO n.11078*******</t>
  </si>
  <si>
    <t>04.02.1 - 1810/3/1 - Contributo Istituto Tecnico Commerciale</t>
  </si>
  <si>
    <t>04.02.1 - 1920/4/2 - Rimborso spese di viaggio studenti Scuola Superiore</t>
  </si>
  <si>
    <t>04.06.1 - 1920/4/1 - FONDO SOLIDARIETA COMUNALE Incremento dotazione FSC 2022 di 120 mln posti disponibili negli asili nido art.1, comma 449 lettera d-sexies, L. 232/2016 (DM 19.07.2022).</t>
  </si>
  <si>
    <t>05.02.1 - 2010/16/2 - Trasferimenti alla Comunità Montana per gestione Sistema Bibliotecario</t>
  </si>
  <si>
    <t>U.1.04.01.02.000 - Trasferimenti correnti a Amministrazioni Locali</t>
  </si>
  <si>
    <t>U.1.04.01.02.006 - Trasferimenti correnti a Comunità Montane</t>
  </si>
  <si>
    <t>05.02.1 - 2140/8/2 - Contributo alle associazioni per iniziative culturali</t>
  </si>
  <si>
    <t>U.1.04.04.01.000 - Trasferimenti correnti a Istituzioni Sociali Private</t>
  </si>
  <si>
    <t>U.1.04.04.01.001 - Trasferimenti correnti a Istituzioni Sociali Private</t>
  </si>
  <si>
    <t>05.02.1 - 2140/30/1 - Progetti di promozione culturali</t>
  </si>
  <si>
    <t>06.01.1 - 2140/32/1 - SCUOLA CIVICA DI MUSICA</t>
  </si>
  <si>
    <t>06.01.1 - 2360/4/1 - Contributi a Società Sportive e ricreative****FONDI PROPRI****</t>
  </si>
  <si>
    <t>07.01.1 - 2140/1/1 - Contributo alle associazioni per iniziative di sviluppo e valorizzazione del turismo****FONDI BIMF***Cassa conto Vincolato 11078****</t>
  </si>
  <si>
    <t>08.01.1 - 3110/29/1 - Quota comunale istruttoria pratiche PAI prsso C.M. l.r. 23/2014***Traseferimenti correnti alla C.M.****</t>
  </si>
  <si>
    <t>09.01.1 - 3130/1/1 - Art.13 L.R. 3 del 9/03/2022, comma 2, lett b) Delib 20/59 del 30.06.2022 - Contributi a fondo perduto per acquisto e ristrutt prime case comuni pop inf 3000 ab</t>
  </si>
  <si>
    <t>09.04.1 - 3460/2/1 - Trasferimenti da versare al fondo consortile</t>
  </si>
  <si>
    <t>U.1.04.01.02.999 - Trasferimenti correnti a altre Amministrazioni Locali n.a.c.</t>
  </si>
  <si>
    <t>11.01.1 - 3130/2/1 - Contributo del Comune alla Compagnia Barracellare. (Ex Cap. 11100 )</t>
  </si>
  <si>
    <t>12.01.1 - 4120/11/4 - BONUS BEBE' DELIBERA GR 19/80 DEL 27/06/2023 CONTRIBUTO L.R. N 3/2022, ART. 13, C. 2, LETT. A) E C. 3. CTR PER OGNI FIGLIO NATO, ADOTTATO O IN AFFIDO PREAD.VO A NUCLEI CHE RISIEDONO O TRASFERISCONO LA RESIDENZA NEI COMUNI CON POPOLAZIONE INF. A 3.000 AB</t>
  </si>
  <si>
    <t>12.02.1 - 4100/19/4 - CTR RAS PROGETTO PERSONALIZZATO "RITORNARE A CASA PLUS"****CASSA FONDO VINCOLATO 11078***** DGR n. 63/12 del 11.12.2020 Linee di indirizzo 2021/2022; programma “Mi prendo cura” DGR n. 8/46 DEL 10.12.2021</t>
  </si>
  <si>
    <t>12.02.1 - 4120/40/1 - CTR RAS BARRIERE ARCHITETTONICHE</t>
  </si>
  <si>
    <t>12.02.1 - 4120/46/1 - Contributi RAS “Indennità regionale fibromialgia IRF”. Legge regionale n. 22 del 12dicembre 2022, art. 12. - DGR n. 7/12 del 28 febbraio 2023 modificata dalla DGR n. 10/39 del 16 marzo 2023.</t>
  </si>
  <si>
    <t>12.03.1 - 4120/21/1 - Trasferimento fondi alla Comunità Montana per la gestione associata dei servizi PLUS Assistenza domiciliare e  Educativa ****Fondi Fondo Unico*****</t>
  </si>
  <si>
    <t>12.04.1 - 4100/49/1 - Fondi REIS (Reddito d'Inclusione Sociale) L.R. n. 18/2016****CASSA CONTO VINCOLATO*****</t>
  </si>
  <si>
    <t>U.1.04.02.02.000 - Interventi assistenziali</t>
  </si>
  <si>
    <t>U.1.04.02.02.999 - Altri assegni e sussidi assistenziali</t>
  </si>
  <si>
    <t>12.04.1 - 4100/49/3 - Fondi REIS (Reddito d'Inclusione Sociale) L.R. n. 18/2016****CASSA CONTO VINCOLATO*****</t>
  </si>
  <si>
    <t>12.04.1 - 4100/49/4 - Fondi REIS (Reddito d'Inclusione Sociale) L.R. n. 18/2016****CASSA CONTO VINCOLATO*****</t>
  </si>
  <si>
    <t>12.04.1 - 4120/25/1 - L.R. n.7 del 1991 Sussidi e agevolazioni agli emigrati e loro familiari****CASSA CONTO VINCOLATO****</t>
  </si>
  <si>
    <t>12.05.1 - 4120/8/5 - Contributi economici a persone bisognose****FONDI FONDO UNICO****</t>
  </si>
  <si>
    <t>12.05.1 - 4120/30/1 - Ctr RAS Legge 431/98, articolo 11 "Fondo nazionale per il sostegno dell'accesso alle abitazioni in locazione"***CASSA CONTO VINCOLATO***</t>
  </si>
  <si>
    <t>12.07.1 - 4100/53/1 - L.R. 26/02/1999 N.8 ART. 4 commi 1-2-3-4 SUSSIDI in favore di particolari cittadini L.R. n. 27/83-11/85-20/97 Art. .8 - 20/97 Art.14-6/95 Art.56-12/85 Art. 92****CASSA CONTO VINCOLATO*****</t>
  </si>
  <si>
    <t>12.07.1 - 4100/53/3 - Fondi RAS integrazione socio sanitaria ex osp ****CASSA CONTO VINCOLATO*****</t>
  </si>
  <si>
    <t>U.1.04.01.02.001 - Trasferimenti correnti a Regioni e province autonome</t>
  </si>
  <si>
    <t>12.07.1 - 4100/92/1 - Contributo RAS  162/1998 per interventi Piani Personalizzati di sostegno a favore di persone con Handicap Grave                   CAP/E 2428/2/1*****CONTO VINCOLATO N.11078*****(Trasferimenti: Assegni e sussidi assistenziali)</t>
  </si>
  <si>
    <t>12.07.1 - 4120/14/3 - Contributo a istituzioni sociali private: ASSOCIAZIONE AVS****FONDI FONDO UNICO****</t>
  </si>
  <si>
    <t>12.07.1 - 4120/18/1 - Ctr RAS L.R. 9/2004 (NEOPLASIE) ******CONTO VINCOLATO N.11078*******Assegni e sussidi assistenziali****</t>
  </si>
  <si>
    <t>15.03.1 - 30/4/3 - CANTIERE LAVORAS</t>
  </si>
  <si>
    <t>01.04.1 - 510/2/1 - Imposte, tasse e contributi.  RIMBORSI * (Ex Cap. 2340 )</t>
  </si>
  <si>
    <t>U.1.09.99.04.000 - Rimborsi di parte corrente a Famiglie di somme non dovute o incassate in eccesso</t>
  </si>
  <si>
    <t>U.1.09.99.04.001 - Rimborsi di parte corrente a Famiglie di somme non dovute o incassate in eccesso</t>
  </si>
  <si>
    <t>12.09.1 - 2780/5/1 - Rimborsi incassi non dovuti per loculi cimiteriali</t>
  </si>
  <si>
    <t>01.01.1 - 20/2/2 - ACQUISTO BENI DIVERSI GESTIONE UFFICI ISTITUZIONALI</t>
  </si>
  <si>
    <t>U.1.10.99.99.000 - Altre spese correnti n.a.c.</t>
  </si>
  <si>
    <t>U.1.10.99.99.999 - Altre spese correnti n.a.c.</t>
  </si>
  <si>
    <t>01.01.1 - 30/31/1 - Spese generiche di parte corrente - Servizi</t>
  </si>
  <si>
    <t>01.03.1 - 280/2/1 - Ispese dovute a sanzioni Servizio Finanziario</t>
  </si>
  <si>
    <t>U.1.10.05.01.000 - Spese dovute a sanzioni</t>
  </si>
  <si>
    <t>U.1.10.05.01.001 - Spese dovute a sanzioni</t>
  </si>
  <si>
    <t>01.05.1 - 470/3/1 - Assicurazione edifici comunali</t>
  </si>
  <si>
    <t>U.1.10.04.01.000 - Premi di assicurazione contro i danni</t>
  </si>
  <si>
    <t>U.1.10.04.01.002 - Premi di assicurazione su beni immobili</t>
  </si>
  <si>
    <t>01.06.1 - 580/6/1 - Premi di assicurazione per responsabilità civile verso terzi mezzi comunali Ufficio Tecnico</t>
  </si>
  <si>
    <t>U.1.10.04.01.003 - Premi di assicurazione per responsabilità civile verso terzi</t>
  </si>
  <si>
    <t>01.11.1 - 580/32/1 - FORNITURA NOLEGGIO POSA IN OPERA LUMINARIE NATALIZIE</t>
  </si>
  <si>
    <t>04.06.1 - 1900/6/2 - Premi di assicurazione per responsabilità civile verso terzi Trasporto scolastico***SERVIZIO RILEVANTE AI FINI IVA****</t>
  </si>
  <si>
    <t>06.01.1 - 2120/71/1 - EVENTO DEDICATO A GIGI RIVA</t>
  </si>
  <si>
    <t>09.05.1 - 3660/20/3 - CONTRIBUTI AI COMUNI PER LA GESTIONE E MANUTENZIONE DEI PARCHI URBANI, [Legge regionale 21 febbraio 2023, n. 1(Legge di stabilità 2023), art. 16 comma 8 e DGR 19/38 del 1 giugno 2023].</t>
  </si>
  <si>
    <t>10.05.1 - 2780/9/4 - Interventi di manutenzione e messa in sicurezza delle infrastrutture stradali, ivi comprese la segnaletica e le barriere, e dei relativi impianti (destinazione somme ai sensi dell'art. 142, comma 12-ter, del d.Lgs. n. 285/1992 sanzioni codice della strada</t>
  </si>
  <si>
    <t>12.04.1 - 4100/49/2 - REIS (Reddito d'Inclusione Sociale) L.R. n. 18/2016 - PROGETTO DI INCLUSIONE SOCIALE</t>
  </si>
  <si>
    <t>20.01.1 - 880/2/1 - Fondo di Riserva</t>
  </si>
  <si>
    <t>U.1.10.01.01.000 - Fondo di riserva</t>
  </si>
  <si>
    <t>U.1.10.01.01.001 - Fondi di riserva</t>
  </si>
  <si>
    <t>20.03.1 - 880/6/1 - Accantonamento annuale T.F.S. Sindaco</t>
  </si>
  <si>
    <t>U.1.10.01.99.000 - Altri fondi e accantonamenti</t>
  </si>
  <si>
    <t>U.1.10.01.99.999 - Altri fondi n.a.c.</t>
  </si>
  <si>
    <t>09.05.2 - 9030/50/1 - FINANZIAMENTO RAS DELIBERA G.R. 10/12/2021 N.48/88 TEXILE - ATTUAZIONE DI INTERVENTI STRUTTURALI E VALORIZZAZIONE AMBIENTALE NELLE AREE DI PARTICOLARE INTERESSE NATURALISTICO, COMPRESA LA RETE NATURA 2000 E 8596/2/1</t>
  </si>
  <si>
    <t>U.2.01.99.01.000 - Altri tributi in conto capitale n.a.c.</t>
  </si>
  <si>
    <t>U.2.01.99.01.999 - Altri tributi in conto capitale n.a.c.</t>
  </si>
  <si>
    <t>01.01.2 - 7570/21/1 - ACQUISTO IMMOBILE</t>
  </si>
  <si>
    <t>U.2.02.01.10.000 - Beni immobili di valore culturale, storico ed artistico</t>
  </si>
  <si>
    <t>U.2.02.01.10.999 - Beni immobili di valore culturale, storico ed artistico n.a.c.</t>
  </si>
  <si>
    <t>01.02.2 - 5970/7/3 - Acquisto Hardware Periferiche (Guppo di continuità server e switch) ******AVANZO NON VINCOLATO *****</t>
  </si>
  <si>
    <t>U.2.02.01.07.000 - Hardware</t>
  </si>
  <si>
    <t>U.2.02.01.07.003 - Periferiche</t>
  </si>
  <si>
    <t>01.03.2 - 5870/13/2 - Software Uffici Comunali</t>
  </si>
  <si>
    <t>U.2.02.03.02.000 - Software</t>
  </si>
  <si>
    <t>U.2.02.03.02.002 - Acquisto software</t>
  </si>
  <si>
    <t>01.05.2 - 580/33/1 - INTERVENTI STRAORDINARI DI MESSA IN SICUREZZA IMMOBILI PUBBLICI E PRIVATI</t>
  </si>
  <si>
    <t>U.2.02.01.09.000 - Beni immobili</t>
  </si>
  <si>
    <t>U.2.02.01.09.001 - Fabbricati ad uso abitativo</t>
  </si>
  <si>
    <t>01.05.2 - 6230/20/1 - RIQUALIFICAZIONE EX ASILO MANCA SULIS</t>
  </si>
  <si>
    <t>U.2.02.01.10.002 - Fabbricati ad uso commerciale di valore culturale, storico ed artistico</t>
  </si>
  <si>
    <t>01.05.2 - 6230/21/1 - INTERVENTI STRAORDINARI SU IMMOBILI COMUNALI</t>
  </si>
  <si>
    <t>U.2.02.01.09.999 - Beni immobili n.a.c.</t>
  </si>
  <si>
    <t>01.06.2 - 9050/3/1 - ACQUISTO SOFTWARE GESTIONE CIMITERO</t>
  </si>
  <si>
    <t>01.11.2 - 240/2/2 - Decreto n. 25 / 2022 - PNRR del 01/04/2022 Avviso per la presentazione di proposte a valere su “PNRR - M1 - C1 - INVESTIMENTO 1.4 “SERVIZI E CITTADINANZADIGITALE” Misura 1.4.4 “Estensione dell'utilizzo delle piattaforme nazionali SPID-CIE</t>
  </si>
  <si>
    <t>U.2.02.03.02.001 - Sviluppo software e manutenzione evolutiva</t>
  </si>
  <si>
    <t>01.11.2 - 240/2/4 - Decreto 23-4/2022 Avviso per la presentazione di proposte a valere su “PNRR - M1 - C1 - INVESTIMENTO 1.4.3 Adozione piattaforma PAGOPA</t>
  </si>
  <si>
    <t>01.11.2 - 240/2/5 - Decreto 24-4/2022 Avviso per la presentazione di proposte a valere su “PNRR - M1 - C1 - INVESTIMENTO 1.4.3 Adozione app IO</t>
  </si>
  <si>
    <t>01.11.2 - 240/2/6 - Decreto 131-1/2022 “Misura 1.4.5 'Piattaforma Notifiche Digitali” Comuni (Settembre 2022)” - PNRR M1C1 Investimento 1.4 “SERVIZI E CITTADINANZA DIGITALE” FINANZIATO DALL’UNIONE EUROPEA - NextGenerationEU.</t>
  </si>
  <si>
    <t>01.11.2 - 240/2/7 - Decreto 135-1/2022 “Misura 1.4.1 ESPERIENZA DEL CITTADINO NEI SERVIZI PUBBLICI - COMUNI (SETTEMBRE 2022)” - M1C1 PNRR Investimento 1.4 “SERVIZI E CITTADINANZA DIGITALE” FINANZIATO DALL’UNIONE EUROPEA - NextGenerationEU</t>
  </si>
  <si>
    <t>01.11.2 - 240/2/9 - Avviso Pubblico "Misura 1.3.1. "Piattaforma Digitale Nazionale Dati - COMUNI (OTTOBRE 2022)" - PNRR M1C1 Investimento 1.3 "DATI E INTEROPERABILITÀ" FINANZIATO DALL'UNIONE EUROPEA - NextGenerationEU</t>
  </si>
  <si>
    <t>03.01.2 - 8270/10/3 - Intervento integrativo di completamento sistema di videosorveglianza- reti per la sicurezza del cittadino e del territorio-Reti di sicurezza</t>
  </si>
  <si>
    <t>U.2.02.01.04.000 - Impianti e macchinari</t>
  </si>
  <si>
    <t>U.2.02.01.04.002 - Impianti</t>
  </si>
  <si>
    <t>04.02.2 - 7130/22/2 - CTR RAS Bando Iscol@ Messa in sicurezza dell'edificio per interventi antincendio***LAVORI**Fabbricati ad uso scolastico****Avanzo da trasferimenti*****</t>
  </si>
  <si>
    <t>U.2.02.01.09.003 - Fabbricati ad uso scolastico</t>
  </si>
  <si>
    <t>04.07.2 - 5750/3/1 - ACQUISTO NUOVO SCUOLABUS</t>
  </si>
  <si>
    <t>U.2.02.01.01.000 - Mezzi di trasporto ad uso civile, di sicurezza e ordine pubblico</t>
  </si>
  <si>
    <t>U.2.02.01.01.001 - Mezzi di trasporto stradali</t>
  </si>
  <si>
    <t>05.01.2 - 6430/12/1 - CONTRIBUTO RAS MANUTENZIONE STRAORD E RIQUALIF CHIESA PARROCCHIALE CAP/E 8527/2/1 (Ex Cap. 21565 )  *****CONTO VINCOLATO N.11078*****</t>
  </si>
  <si>
    <t>U.2.02.03.06.000 - Manutenzione straordinaria su beni di terzi</t>
  </si>
  <si>
    <t>U.2.02.03.06.999 - Manutenzione straordinaria su altri beni di terzi</t>
  </si>
  <si>
    <t>05.01.2 - 6430/12/2 - QUOTA ENTE BANDO “MANUTENZIONE STRAORDINARIA E RIQUALIFICAZIONE CHIESA SAN MICHELE ARCANGELO” (FIN/TO RAS €. 150.000,00)  QUOTA COMUNE</t>
  </si>
  <si>
    <t>U.2.02.03.99.000 - Spese di investimento per beni immateriali n.a.c.</t>
  </si>
  <si>
    <t>U.2.02.03.99.001 - Spese di investimento per beni immateriali n.a.c.</t>
  </si>
  <si>
    <t>05.01.2 - 7650/1/1 - intervento straordinario Chiesa Sant'Antonio (Quota comune)</t>
  </si>
  <si>
    <t>U.2.02.01.10.004 - Opere destinate al culto di valore culturale, storico ed artistico</t>
  </si>
  <si>
    <t>05.01.2 - 7690/3/1 - PNRR COMPONENTE M1C3 TURISMO E CULTURA 4.0 Assegnazione risorse sicurezza sismica DSG n. 609 20/05/24 – M1C3|2.4 Sicurezza sismica nei luoghi di culto Chiesa Parrocchiale San Michele Arcangelo</t>
  </si>
  <si>
    <t>05.02.2 - 6430/23/1 - CONTRIBUTO MANUTENZIONE STRA CENTRO DI AGGREGAZIONE SOCIALE  2023-2024 L.R.1 DEL 21-02-2023  TAB E CUP B11G23000050002</t>
  </si>
  <si>
    <t>05.02.2 - 6430/25/2 - QUOTA ENTE BANDO “LAVORI DI RIQUALIFICAZIONE DEGLI SPAZI DI INTERESSE COMUNALE PRESSO LA EX SCUOLA ELEMENTARE IN VIA MARZONI – (FIN/TO RAS €. 300.000,00) QUOTA COMUNE</t>
  </si>
  <si>
    <t>05.02.2 - 7530/20/1 - INTERVENTI PER LA SICUREZZA CASA MURA AVANZO NON VINCOLATO</t>
  </si>
  <si>
    <t>06.01.2 - 7830/3/1 - L.R. 26 febbraio 1996 n.14 PIA **Completamento e messa norma degli impianti sportivi comunali con annesse aree polifunzionali attrezzate**CASSA CONTO VINCOLATO 11078*****(Investimenti fissi lordi e acquisto terreni beni immobili impianti sportivi)</t>
  </si>
  <si>
    <t>U.2.02.01.09.016 - Impianti sportivi</t>
  </si>
  <si>
    <t>06.01.2 - 7830/3/2 - L.R. 26 febbraio 1996 n.14 PIA **Completamento e messa norma degli impianti sportivi comunali con annesse aree polifunzionali attrezzate**CASSA CONTO VINCOLATO 11078*****(Incarichi professionali per la realizzazione di investimenti)****</t>
  </si>
  <si>
    <t>U.2.02.03.05.000 - Incarichi professionali per la realizzazione di investimenti</t>
  </si>
  <si>
    <t>U.2.02.03.05.001 - Incarichi professionali per la realizzazione di investimenti</t>
  </si>
  <si>
    <t>07.01.2 - 8050/29/1 - Interventi di riqualificazione urbana - PSL</t>
  </si>
  <si>
    <t>U.2.02.01.99.000 - Altri beni materiali</t>
  </si>
  <si>
    <t>U.2.02.01.99.999 - Altri beni materiali diversi</t>
  </si>
  <si>
    <t>07.01.2 - 8050/30/1 - Interventi straordinari Impianto elettrico casa Marineri</t>
  </si>
  <si>
    <t>07.01.2 - 8050/31/1 - Sostituzione infissi casa Marineri</t>
  </si>
  <si>
    <t>08.01.2 - 6130/3/1 - CONTRIBUTO INVESTIMENTI E OPERE ACCORDO QUADRO STATO-REGIONE L160/2019 ART1 C 866 E 873 LAVORI MESSA IN SICUREZZA, RIQUALIFICAZIONE E ABBATTIMENTO BARRIERE ARCHITTETONICHE</t>
  </si>
  <si>
    <t>08.01.2 - 6130/4/1 - LAVORI RIQUALIFICAZIONE EDIFICIO EX SCUOLE ELEMENTARI ED AREA ADIACENTE VIA MARCONI</t>
  </si>
  <si>
    <t>08.01.2 - 8530/28/2 - Realizzazione dell'area attrezzata per camper Sa Semide*****FONDI FONDO UNICO</t>
  </si>
  <si>
    <t>08.01.2 - 8570/22/2 - ACQUISTO ARREDI PUBBLICI E SEGNALETICA STRADALE</t>
  </si>
  <si>
    <t>U.2.02.01.03.000 - Mobili e arredi</t>
  </si>
  <si>
    <t>U.2.02.01.03.999 - Mobili e arredi n.a.c.</t>
  </si>
  <si>
    <t>09.01.2 - 8730/2/2 - CONTENIMENTO FENOMENI EROSIVI AREE A VALLE DI VIA MARCONI - Contributo RAS per interventi urgenti dissesti idrogeologici*****CONTO VINCOLATO N.11078*****</t>
  </si>
  <si>
    <t>U.2.02.01.09.014 - Opere per la sistemazione del suolo</t>
  </si>
  <si>
    <t>09.03.2 - 8930/10/1 - Ctr RAS per la "Realizzazione di centri di raccolta comunali e rimozione dei rifiuti da aree degradate"**Investimenti fissi*CASSA CONTO VINCOLATO****</t>
  </si>
  <si>
    <t>09.03.2 - 8930/10/2 - Ctr RAS per la "Realizzazione di centri di raccolta comunali e rimozione dei rifiuti da aree degradate"**Incarichi professionali**i*CASSA CONTO VINCOLATO****</t>
  </si>
  <si>
    <t>09.03.2 - 8930/11/3 - CTR RAS per il finanziamento ai Comuni di interventi di recupero di aree degradate da abbandono di rifiuti. Convenzione ai sensi della L.R. 13.03.2018 n. 8 *****AVANZO CASSA CONTO VINCOLATO****Incarichi professionali****</t>
  </si>
  <si>
    <t>09.03.2 - 8930/11/4 - CTR RAS per il finanziamento ai Comuni di interventi di recupero di aree degradate da abbandono di rifiuti. Convenzione ai sensi della L.R. 13.03.2018 n. 8 *****AVANZO VINCOLATO CASSA CONTO VINCOLATO****Incarichi professionali****</t>
  </si>
  <si>
    <t>09.05.2 - 9030/40/1 - CONTRIBUTO RAS CASSA CONTO VINCOLATO L. R. 22 novembre 2021, n. 17, Tabella D, “Valorizzazione patrimonio culturale e musei” . Del. 32/13 del 6.10.2023. Contributo  per “Scavi archeologici e valorizzazione del sito archeologico di Su Texile ad Aritzo”.</t>
  </si>
  <si>
    <t>09.05.2 - 9030/52/1 - ACQUISTO AREE (Parco Pastissu)</t>
  </si>
  <si>
    <t>U.2.02.02.01.000 - Terreni</t>
  </si>
  <si>
    <t>U.2.02.02.01.999 - Altri terreni n.a.c.</t>
  </si>
  <si>
    <t>09.05.2 - 9050/2/1 - RIQUALIFICAZIONE PARCO PASTISSU</t>
  </si>
  <si>
    <t>10.05.2 - 8230/77/7 - MANUTENZIONE STRAORDINARIA VICO IS ALINOS</t>
  </si>
  <si>
    <t>U.2.02.01.09.012 - Infrastrutture stradali</t>
  </si>
  <si>
    <t>10.05.2 - 8230/79/1 - Contributo assegnato ai comuni per investimenti finalizzati alla manutenzione straordinaria delle strade comunali, deimarciapiedi e dell'arredo urbano per l'anno 2022 e per l'anno 2023 (Legge 30 dicembre 2021, n. 234 , articolo 1, commi da 407 a 413)</t>
  </si>
  <si>
    <t>10.05.2 - 8230/93/1 - STRADE RURALI - SENTIERI</t>
  </si>
  <si>
    <t>10.05.2 - 8230/93/2 - COMPLETAMENTO STRADA GELDESI</t>
  </si>
  <si>
    <t>10.05.2 - 8230/96/1 - Riqualificazione urbana Via Nuova</t>
  </si>
  <si>
    <t>10.05.2 - 8230/97/1 - PARCO IS ALINOS</t>
  </si>
  <si>
    <t>10.05.2 - 8240/7/1 - ACQUISTO AREE VIA IS ALINOS</t>
  </si>
  <si>
    <t>10.05.2 - 8250/5/2 - QUOTA ENTE  SU FINANZIAMENTO  Legge regionale 11 settembre 2025, n. 24, art. 12, comma 1 “Intervento di messa in sicurezza e rimodulazione viabilità urbana del quartiere “Gidilau” e nella via Nuova”.</t>
  </si>
  <si>
    <t>12.02.2 - 6430/21/1 - Contributo RAS legge n. 13/89 fondo per il superamento delle Barriere Archittettoniche negli edifici privati ******CONTO VINCOLATO N.11078*******(Manutenzione straordinaria su altri beni di terzi)</t>
  </si>
  <si>
    <t>12.09.2 - 9530/2/1 - Costruzione Loculi-Colombari Cimitero comunale</t>
  </si>
  <si>
    <t>U.2.02.01.09.015 - Cimiteri</t>
  </si>
  <si>
    <t>12.09.2 - 9530/10/1 - CTR RAS Completamento Cimitero *****CONTO VINCOLATO N.11078*****</t>
  </si>
  <si>
    <t>17.01.2 - 30/1/1 - CONTRIBUTI AI COMUNI PER EFFICIENTAMENTO ENERGETICO E SVILUPPO TERRITORIALE SOSTENIBILE</t>
  </si>
  <si>
    <t>17.01.2 - 30/1/2 - QUOTA ENTE BANDO EFFICIENTAMENTO ENERGETICO  EDIFICI PUBBLICI (FIN/TO RAS €. 1.017.472,12) QUOTA COMUNE</t>
  </si>
  <si>
    <t>09.01.2 - 9030/45/4 - CONTRIBUTO RAS DELIBERAZIONE N. 49/25 DEL 11.12.2024 Piano gestione del rischio alluvioni (PGRA). Contributi per l’attuazione di misure non strutturali di prev rischio idrogeologico. L.R. n. 12/2011, art. 16, comma 6 ***CONTO VINCOLATO N.11078***</t>
  </si>
  <si>
    <t>U.2.03.01.02.000 - Contributi agli investimenti a Amministrazioni Locali</t>
  </si>
  <si>
    <t>U.2.03.01.02.001 - Contributi agli investimenti a Regioni e province autonome</t>
  </si>
  <si>
    <t>10.05.2 - 9030/51/1 - FINANZIAMENTO RAS RIQUALIFICAZIONE URBANA - ENTRATA 8597/1/1</t>
  </si>
  <si>
    <t>08.02.2 - 9030/42/2 - Contributi a fondo perduto per acquisto e ristrutt prime case comuni pop inf 3000 ab -Art.13  L.R. 3 del 9/03/2022, comma 2, lett b) Delib 20/59 del 30.06.2022</t>
  </si>
  <si>
    <t>U.2.04.01.02.000 - Altri trasferimenti in conto capitale per assunzione di debiti di Amministrazioni Locali</t>
  </si>
  <si>
    <t>U.2.04.01.02.001 - Altri trasferimenti in conto capitale per assunzione di debiti di Regioni e province autonome</t>
  </si>
  <si>
    <t>05.02.2 - 6430/24/1 - FINANZIAMENTO RAS PER Manutenzione straordinaria Centro di aggregazione sociale - D.G.R. n. 40/56 del 16/10/2024</t>
  </si>
  <si>
    <t>U.2.05.99.99.000 - Altre spese in conto capitale n.a.c.</t>
  </si>
  <si>
    <t>U.2.05.99.99.999 - Altre spese in conto capitale n.a.c.</t>
  </si>
  <si>
    <t>05.02.2 - 7690/2/1 - COSTITUZIONE  FONDAZIONE ARITZO</t>
  </si>
  <si>
    <t>11.01.2 - 8770/2/1 - ACQUISTO ATTREZZATURE PER LA COMPAGNIA BARRACCELLARE***cap/e 1707/2/1 *****FONDO VINCOLATO CONTO N. 11078**** Contributi Legge regionale 19 dicembre 2023, n. 17, art. 1, comma 2</t>
  </si>
  <si>
    <t>99.01.7 - 13530/2/1 - VERSAMENTO RITENUTE CPDEL  AL PERSONALE DIPENDENTE   *CAP/E 20.000* (Ex Cap. 50000 )</t>
  </si>
  <si>
    <t>U.7.01.02.02.000 - Versamenti di ritenute previdenziali e assistenziali su Redditi da lavoro dipendente riscosse per conto terzi</t>
  </si>
  <si>
    <t>U.7.01.02.02.001 - Versamenti di ritenute previdenziali e assistenziali su Redditi da lavoro dipendente riscosse per conto terzi</t>
  </si>
  <si>
    <t>99.01.7 - 13530/3/1 - VERSAMENTO RITENUTE INADEL LAVORO DIPENDENTE</t>
  </si>
  <si>
    <t>99.01.7 - 13530/4/1 - VERSAMENTO RITENUTE PREVIDENZIALI ED ASSISTENZIALI AL PERSONALE   LAVORO AUTONOMO CAP/E  20001 (Ex Cap. 50001 )</t>
  </si>
  <si>
    <t>99.01.7 - 13530/8/1 - VERSAMENTO CONTRIBUTI PREVIDENZIALI FONDO PREVIDENZA *0.35*LAVORO DIPENDENTE    CIRCOLARE INPDAP 64225/98 CAP/E 20004 (Ex Cap. 50004 )</t>
  </si>
  <si>
    <t>99.01.7 - 13530/10/1 - VERSAMENTO CONTRIBUTO PREVIDENZIALE FONDO PREVIDENZA*0.35*LAVORO NON DIPENDENTE   CANTIERI    CIRCOLARE INPDAP 64225/98 CAP/E 20005/2/1 (Ex Cap. 50005 )</t>
  </si>
  <si>
    <t>99.01.7 - 13530/12/1 - VERSAMENTO RITENUTE PREVIDENZIALI PER RICONGIUNZIONI DI SERVIZIO AL PERSONALE         CAP/E 20006 (Ex Cap. 50006 )</t>
  </si>
  <si>
    <t>99.01.7 - 13540/2/1 - RITENUTE ERARIALI LAVORO DIPENDENTE                                        *CAP/E 21000* (Ex Cap. 60000 )</t>
  </si>
  <si>
    <t>U.7.01.02.01.000 - Versamenti di ritenute erariali su Redditi da lavoro dipendente riscosse per conto terzi</t>
  </si>
  <si>
    <t>U.7.01.02.01.001 - Versamenti di ritenute erariali su Redditi da lavoro dipendente riscosse per conto terzi</t>
  </si>
  <si>
    <t>99.01.7 - 13540/2/2 - RIMBORSI IRPEF CAAF 730</t>
  </si>
  <si>
    <t>99.01.7 - 13540/4/1 - RITENUTE ERARIALI LAVORO AUTONOMO *CODICE 1040*                            *CAP/E 21001* (Ex Cap. 60001 )</t>
  </si>
  <si>
    <t>99.01.7 - 13540/8/1 - RITENUTE ERARIALI CODICE 1007*                                             CAP ENTRATA 21003* (Ex Cap. 60003 )</t>
  </si>
  <si>
    <t>99.01.7 - 13540/12/1 - RITENUTE IRPEF SU CONTRIBUTI ENTI PUBBLICI ART.28 DPR 600/93               CODICE 1045  CAP/E 21005 (Ex Cap. 60005 )</t>
  </si>
  <si>
    <t>99.01.7 - 13540/14/1 - RITENUTE IRPEF CODICE 1052 PER INDENNITA' DI ESPROPRIO, OCCUPAZIONE, ECC   (ARTICOLO 11, LEGGE N.413/1991) (Ex Cap. 60006 )</t>
  </si>
  <si>
    <t>99.01.7 - 13540/18/1 - VERSAMENTO RITENUTE ADDIZIONALE REGIONALE IRPEF                      LAVORO DIPENDENTE     CAP/E 21010 (Ex Cap. 60010 )</t>
  </si>
  <si>
    <t>99.01.7 - 13540/18/2 - RIMBORSO ADDIZIONALE REGIONALE IRPEF  MOD. 730</t>
  </si>
  <si>
    <t>99.01.7 - 13540/20/1 - VERSAMENTO RITENUTE ADDIZIONALE COMUNALE IRPEF LAVORO DIPENDENTE (Ex Cap. 60011 )</t>
  </si>
  <si>
    <t>99.01.7 - 13540/20/2 - RIMBORSO ADDIZIONALE COMUNALE IRPEF (MOD. 730</t>
  </si>
  <si>
    <t>99.01.7 - 13550/2/1 - VERSAMENTO RITENUTE QUOTE SINDACALI CGIL                                                          *CAP/E 22001 (Ex Cap. 52001 )</t>
  </si>
  <si>
    <t>U.7.01.02.99.000 - Altri versamenti di ritenute al personale dipendente per conto di terzi</t>
  </si>
  <si>
    <t>U.7.01.02.99.999 - Altri versamenti di ritenute al personale dipendente per conto di terzi</t>
  </si>
  <si>
    <t>99.01.7 - 13550/4/1 - VERSAMENTO RITENUTE QUOTE SINDACALI</t>
  </si>
  <si>
    <t>99.01.7 - 13550/5/1 - QUOTE SINDACALI     S.U.L.P.M.</t>
  </si>
  <si>
    <t>99.01.7 - 13550/6/1 - VERSAMENTO RITENUTE CESSIONE STIPENDIO                                                         *CAP/E 22003* (Ex Cap. 52003 )</t>
  </si>
  <si>
    <t>99.01.7 - 13550/6/2 - CESSIONE STIPENDIO  INPDAP SENZA PORTAFOGLIO                                                       *CAP/E 22003* (Ex Cap. 52003 )</t>
  </si>
  <si>
    <t>99.01.7 - 13550/6/3 - CESSIONE STIPENDIO  KENT FINANZIARIA                                                       *CAP/E 22003* (Ex Cap. 52003 )</t>
  </si>
  <si>
    <t>99.01.7 - 13550/6/4 - VERS. RITENUTE CESSIONE STIPENDIO EUROFIDITALIA</t>
  </si>
  <si>
    <t>99.01.7 - 13570/21/1 - Entrate a seguito di spese non andate a buon fine</t>
  </si>
  <si>
    <t>U.7.01.99.01.000 - Spese non andate a buon fine</t>
  </si>
  <si>
    <t>U.7.01.99.01.001 - Spese non andate a buon fine</t>
  </si>
  <si>
    <t>99.01.7 - 13580/6/1 - ANTICIPAZIONE DI FONDI X IL SERVIZIO DI ECONOMATO.* ENTRATA CAP. 25000* (Ex Cap. 55000 )</t>
  </si>
  <si>
    <t>U.7.01.99.03.000 - Costituzione fondi economali e carte aziendali</t>
  </si>
  <si>
    <t>U.7.01.99.03.001 - Costituzione fondi economali e carte aziendali</t>
  </si>
  <si>
    <t>99.01.7 - 13560/2/1 - RESTITUZIONE DI DEPOSITI CAUZIONALI CAP/E 23000 (Ex Cap. 53000 )</t>
  </si>
  <si>
    <t>U.7.02.04.02.000 - Restituzione di depositi cauzionali o contrattuali di terzi</t>
  </si>
  <si>
    <t>U.7.02.04.02.001 - Restituzione di depositi cauzionali o contrattuali di terzi</t>
  </si>
  <si>
    <t>99.01.7 - 13560/2/2 - DEPOSITI CAUZIONALI CAP/E 23000 (Ex Cap. 53000 )</t>
  </si>
  <si>
    <t>U.7.02.04.01.000 - Costituzione di depositi cauzionali o contrattuali presso terzi</t>
  </si>
  <si>
    <t>U.7.02.04.01.001 - Costituzione di depositi cauzionali o contrattuali presso terzi</t>
  </si>
  <si>
    <t>99.01.7 - 13570/3/1 - Costo da Rimborsare allo Stato per il rilascio delle carte d'identità elettroniche</t>
  </si>
  <si>
    <t>U.7.02.99.99.000 - Altre uscite per conto terzi n.a.c.</t>
  </si>
  <si>
    <t>U.7.02.99.99.999 - Altre uscite per conto terzi n.a.c.</t>
  </si>
  <si>
    <t>99.01.7 - 13570/4/1 - ANTICIPAZIONE DI SOMME PER LE ELEZIONI E PER CONTO TERZI* ENTRATA CAPITOLO 24001* (Ex Cap. 54001 )</t>
  </si>
  <si>
    <t>99.01.7 - 13570/8/1 - ANTICIPAZIONE DI SOMME X CONTO DELLO STATO. * ENTRATA CAPITOLO 24003* (Ex Cap. 54003 )</t>
  </si>
  <si>
    <t>99.01.7 - 13570/16/1 - VERSAMENTO RIDUZIONE COMPENSI PER PRESTAZIONI RESE DAI PUBBLICI DIPENDENTI L.23/12/1996 N.662 ART.1 C.126*D.P.C.M. N.486 (Ex Cap. 54007 )</t>
  </si>
  <si>
    <t>99.01.7 - 13570/19/1 - Versamento Ritenute per scissione contabile IVA di natura CORRENTE (SPLIT)</t>
  </si>
  <si>
    <t>U.7.02.05.01.000 - Versamenti di imposte e tasse di natura corrente riscosse per conto di terzi</t>
  </si>
  <si>
    <t>U.7.02.05.01.001 - Versamenti di imposte e tasse di natura corrente riscosse per conto di terzi</t>
  </si>
  <si>
    <t>99.01.7 - 13570/20/1 - Versamento Ritenute per scissione contabile IVA di natura CAPITALE  (SPLIT)</t>
  </si>
  <si>
    <t>U.7.02.05.02.000 - Versamenti di imposte in conto capitale riscosse per conto di terzi</t>
  </si>
  <si>
    <t>U.7.02.05.02.001 - Versamenti di imposte in conto capitale riscosse per conto di terzi</t>
  </si>
  <si>
    <t>99.01.7 - 13590/2/2 - DEPOSITI PER SPESE CONTRATTUALI      *CAP/E 26000* (Ex Cap. 56000 )</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</si>
</sst>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2" formatCode="_-* #,##0\ &quot;€&quot;_-;\-* #,##0\ &quot;€&quot;_-;_-* &quot;-&quot;\ &quot;€&quot;_-;_-@_-"/>
    <numFmt numFmtId="41" formatCode="_-* #,##0\ _€_-;\-* #,##0\ _€_-;_-* &quot;-&quot;\ _€_-;_-@_-"/>
    <numFmt numFmtId="44" formatCode="_-* #,##0.00\ &quot;€&quot;_-;\-* #,##0.00\ &quot;€&quot;_-;_-* &quot;-&quot;??\ &quot;€&quot;_-;_-@_-"/>
    <numFmt numFmtId="164" formatCode="_-* #,##0.00_-;\-* #,##0.00_-;_-* &quot;-&quot;??_-;_-@_-"/>
    <numFmt numFmtId="165" formatCode="#,##0_ ;[Red]\-#,##0\ "/>
  </numFmts>
  <fonts count="30">
    <font>
      <sz val="10"/>
      <color rgb="FF000000"/>
      <name val="Calibri"/>
      <family val="2"/>
      <scheme val="minor"/>
    </font>
    <font>
      <sz val="10"/>
      <name val="Arial"/>
      <family val="2"/>
    </font>
    <font>
      <sz val="11"/>
      <color theme="1"/>
      <name val="Calibri"/>
      <family val="2"/>
      <scheme val="minor"/>
    </font>
    <font>
      <sz val="10"/>
      <color theme="1"/>
      <name val="Arial"/>
      <family val="2"/>
    </font>
    <font>
      <sz val="10"/>
      <name val="Calibri"/>
      <family val="2"/>
    </font>
    <font>
      <sz val="10"/>
      <color rgb="FF000000"/>
      <name val="Calibri"/>
      <family val="2"/>
    </font>
    <font>
      <sz val="11"/>
      <color rgb="FF000000"/>
      <name val="Calibri"/>
      <family val="2"/>
    </font>
    <font>
      <vertAlign val="superscript"/>
      <sz val="11"/>
      <color rgb="FF000000"/>
      <name val="Calibri"/>
      <family val="2"/>
    </font>
    <font>
      <i/>
      <sz val="10"/>
      <name val="Calibri"/>
      <family val="2"/>
    </font>
    <font>
      <i/>
      <sz val="10"/>
      <color rgb="FF000000"/>
      <name val="Calibri"/>
      <family val="2"/>
    </font>
    <font>
      <b/>
      <sz val="11"/>
      <color rgb="FF000000"/>
      <name val="Calibri"/>
      <family val="2"/>
    </font>
    <font>
      <sz val="11"/>
      <name val="Calibri"/>
      <family val="2"/>
    </font>
    <font>
      <b/>
      <i/>
      <sz val="11"/>
      <name val="Calibri"/>
      <family val="2"/>
    </font>
    <font>
      <b/>
      <i/>
      <vertAlign val="superscript"/>
      <sz val="11"/>
      <name val="Calibri"/>
      <family val="2"/>
    </font>
    <font>
      <b/>
      <i/>
      <sz val="11"/>
      <color theme="1"/>
      <name val="Calibri"/>
      <family val="2"/>
    </font>
    <font>
      <i/>
      <sz val="11"/>
      <color rgb="FF000000"/>
      <name val="Calibri"/>
      <family val="2"/>
    </font>
    <font>
      <sz val="11"/>
      <color theme="1"/>
      <name val="Calibri"/>
      <family val="2"/>
    </font>
    <font>
      <i/>
      <sz val="11"/>
      <name val="Calibri"/>
      <family val="2"/>
    </font>
    <font>
      <b/>
      <sz val="11"/>
      <name val="Calibri"/>
      <family val="2"/>
    </font>
    <font>
      <b/>
      <sz val="11"/>
      <color theme="1"/>
      <name val="Calibri"/>
      <family val="2"/>
    </font>
    <font>
      <i/>
      <sz val="11"/>
      <color theme="1"/>
      <name val="Calibri"/>
      <family val="2"/>
    </font>
    <font>
      <b/>
      <i/>
      <sz val="11"/>
      <color rgb="FF000000"/>
      <name val="Calibri"/>
      <family val="2"/>
    </font>
    <font>
      <b/>
      <sz val="16"/>
      <color rgb="FF000000"/>
      <name val="Calibri"/>
      <family val="2"/>
    </font>
    <font>
      <sz val="10"/>
      <color rgb="FFFF0000"/>
      <name val="Calibri"/>
      <family val="2"/>
    </font>
    <font>
      <sz val="10"/>
      <color rgb="FF0070C0"/>
      <name val="Calibri"/>
      <family val="2"/>
    </font>
    <font>
      <vertAlign val="superscript"/>
      <sz val="10"/>
      <name val="Calibri"/>
      <family val="2"/>
    </font>
    <font>
      <u val="single"/>
      <sz val="10"/>
      <color rgb="FF000000"/>
      <name val="Calibri"/>
      <family val="2"/>
    </font>
    <font>
      <u val="single"/>
      <sz val="11"/>
      <color theme="1"/>
      <name val="Calibri"/>
      <family val="2"/>
    </font>
    <font>
      <u val="single"/>
      <sz val="11"/>
      <color rgb="FF000000"/>
      <name val="Calibri"/>
      <family val="2"/>
    </font>
    <font>
      <i/>
      <u val="single"/>
      <sz val="11"/>
      <color theme="1"/>
      <name val="Calibri"/>
      <family val="2"/>
    </font>
  </fonts>
  <fills count="3">
    <fill>
      <patternFill/>
    </fill>
    <fill>
      <patternFill patternType="gray125"/>
    </fill>
    <fill>
      <patternFill patternType="solid">
        <fgColor theme="0" tint="-0.24994"/>
        <bgColor indexed="64"/>
      </patternFill>
    </fill>
  </fills>
  <borders count="109">
    <border>
      <left/>
      <right/>
      <top/>
      <bottom/>
      <diagonal/>
    </border>
    <border>
      <left style="double"/>
      <right style="thin"/>
      <top style="double"/>
      <bottom style="double"/>
    </border>
    <border>
      <left style="thin"/>
      <right style="thin"/>
      <top style="double"/>
      <bottom style="double"/>
    </border>
    <border>
      <left/>
      <right/>
      <top/>
      <bottom style="double"/>
    </border>
    <border>
      <left style="thin"/>
      <right style="double"/>
      <top style="double"/>
      <bottom style="double"/>
    </border>
    <border>
      <left style="double"/>
      <right style="thin"/>
      <top style="thin"/>
      <bottom style="double"/>
    </border>
    <border>
      <left style="thin"/>
      <right style="thin"/>
      <top style="thin"/>
      <bottom style="double"/>
    </border>
    <border>
      <left/>
      <right style="thin"/>
      <top style="thin"/>
      <bottom style="double"/>
    </border>
    <border>
      <left style="thin"/>
      <right style="double"/>
      <top style="thin"/>
      <bottom style="double"/>
    </border>
    <border>
      <left style="double"/>
      <right/>
      <top/>
      <bottom/>
    </border>
    <border>
      <left style="double"/>
      <right/>
      <top/>
      <bottom style="double"/>
    </border>
    <border>
      <left style="double"/>
      <right/>
      <top style="double"/>
      <bottom style="double"/>
    </border>
    <border>
      <left/>
      <right/>
      <top style="double"/>
      <bottom style="double"/>
    </border>
    <border>
      <left style="double"/>
      <right style="thin"/>
      <top style="double"/>
      <bottom/>
    </border>
    <border>
      <left style="thin"/>
      <right/>
      <top/>
      <bottom/>
    </border>
    <border>
      <left style="double"/>
      <right style="thin"/>
      <top/>
      <bottom/>
    </border>
    <border>
      <left style="thin"/>
      <right style="double"/>
      <top/>
      <bottom/>
    </border>
    <border>
      <left style="double"/>
      <right style="double"/>
      <top style="double"/>
      <bottom style="double"/>
    </border>
    <border>
      <left style="double"/>
      <right/>
      <top style="double">
        <color rgb="FF000000"/>
      </top>
      <bottom style="double">
        <color rgb="FF000000"/>
      </bottom>
    </border>
    <border>
      <left/>
      <right style="double"/>
      <top/>
      <bottom/>
    </border>
    <border>
      <left style="double"/>
      <right style="double"/>
      <top/>
      <bottom/>
    </border>
    <border>
      <left style="double"/>
      <right style="double"/>
      <top/>
      <bottom style="double"/>
    </border>
    <border>
      <left style="double"/>
      <right style="thin"/>
      <top style="double"/>
      <bottom style="thin"/>
    </border>
    <border>
      <left style="thin"/>
      <right style="thin"/>
      <top style="double"/>
      <bottom style="thin"/>
    </border>
    <border>
      <left style="thin"/>
      <right style="double"/>
      <top style="double"/>
      <bottom style="thin"/>
    </border>
    <border>
      <left style="double"/>
      <right style="thin"/>
      <top style="thin"/>
      <bottom style="thin"/>
    </border>
    <border>
      <left/>
      <right style="thin"/>
      <top style="thin"/>
      <bottom style="thin"/>
    </border>
    <border>
      <left style="thin"/>
      <right style="thin"/>
      <top style="thin"/>
      <bottom style="thin"/>
    </border>
    <border>
      <left style="thin"/>
      <right style="double"/>
      <top style="thin"/>
      <bottom style="thin"/>
    </border>
    <border>
      <left style="thin"/>
      <right/>
      <top style="thin"/>
      <bottom style="thin"/>
    </border>
    <border>
      <left style="double"/>
      <right style="thin"/>
      <top style="thin"/>
      <bottom/>
    </border>
    <border>
      <left/>
      <right style="thin"/>
      <top style="thin"/>
      <bottom/>
    </border>
    <border>
      <left style="thin"/>
      <right style="thin"/>
      <top style="thin"/>
      <bottom/>
    </border>
    <border>
      <left style="thin"/>
      <right/>
      <top style="thin"/>
      <bottom/>
    </border>
    <border>
      <left style="thin"/>
      <right style="double"/>
      <top style="thin"/>
      <bottom/>
    </border>
    <border>
      <left style="double"/>
      <right style="thin"/>
      <top style="double">
        <color rgb="FF000000"/>
      </top>
      <bottom style="double">
        <color rgb="FF000000"/>
      </bottom>
    </border>
    <border>
      <left style="thin"/>
      <right style="thin"/>
      <top style="double">
        <color rgb="FF000000"/>
      </top>
      <bottom style="double">
        <color rgb="FF000000"/>
      </bottom>
    </border>
    <border>
      <left style="thin"/>
      <right style="thin"/>
      <top style="double">
        <color rgb="FF000000"/>
      </top>
      <bottom/>
    </border>
    <border>
      <left style="thin"/>
      <right style="double"/>
      <top style="double">
        <color rgb="FF000000"/>
      </top>
      <bottom/>
    </border>
    <border>
      <left style="double"/>
      <right style="thin"/>
      <top style="double">
        <color rgb="FF000000"/>
      </top>
      <bottom style="double"/>
    </border>
    <border>
      <left style="thin"/>
      <right style="thin"/>
      <top style="double">
        <color rgb="FF000000"/>
      </top>
      <bottom style="double"/>
    </border>
    <border>
      <left style="thin"/>
      <right style="double"/>
      <top style="double">
        <color rgb="FF000000"/>
      </top>
      <bottom style="double"/>
    </border>
    <border>
      <left style="double">
        <color rgb="FF000000"/>
      </left>
      <right style="thin">
        <color rgb="FF000000"/>
      </right>
      <top style="double">
        <color rgb="FF000000"/>
      </top>
      <bottom style="thin">
        <color rgb="FF000000"/>
      </bottom>
    </border>
    <border>
      <left style="thin">
        <color rgb="FF000000"/>
      </left>
      <right style="thin">
        <color rgb="FF000000"/>
      </right>
      <top style="double">
        <color rgb="FF000000"/>
      </top>
      <bottom style="thin">
        <color rgb="FF000000"/>
      </bottom>
    </border>
    <border>
      <left style="thin">
        <color rgb="FF000000"/>
      </left>
      <right style="double"/>
      <top style="double">
        <color rgb="FF000000"/>
      </top>
      <bottom style="thin">
        <color rgb="FF000000"/>
      </bottom>
    </border>
    <border>
      <left style="double">
        <color rgb="FF000000"/>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right style="double"/>
      <top style="thin">
        <color rgb="FF000000"/>
      </top>
      <bottom style="thin">
        <color rgb="FF000000"/>
      </bottom>
    </border>
    <border>
      <left style="double">
        <color rgb="FF000000"/>
      </left>
      <right style="thin">
        <color rgb="FF000000"/>
      </right>
      <top style="thin"/>
      <bottom style="thin"/>
    </border>
    <border>
      <left style="thin">
        <color rgb="FF000000"/>
      </left>
      <right style="thin">
        <color rgb="FF000000"/>
      </right>
      <top style="thin"/>
      <bottom style="thin"/>
    </border>
    <border>
      <left style="thin">
        <color rgb="FF000000"/>
      </left>
      <right style="double"/>
      <top style="thin"/>
      <bottom style="thin"/>
    </border>
    <border>
      <left style="double">
        <color rgb="FF000000"/>
      </left>
      <right style="thin">
        <color rgb="FF000000"/>
      </right>
      <top/>
      <bottom style="thin">
        <color rgb="FF000000"/>
      </bottom>
    </border>
    <border>
      <left style="thin">
        <color rgb="FF000000"/>
      </left>
      <right style="thin">
        <color rgb="FF000000"/>
      </right>
      <top/>
      <bottom style="thin">
        <color rgb="FF000000"/>
      </bottom>
    </border>
    <border>
      <left style="thin">
        <color rgb="FF000000"/>
      </left>
      <right style="double"/>
      <top/>
      <bottom style="thin">
        <color rgb="FF000000"/>
      </bottom>
    </border>
    <border>
      <left style="double">
        <color rgb="FF000000"/>
      </left>
      <right style="thin">
        <color rgb="FF000000"/>
      </right>
      <top/>
      <bottom style="double">
        <color rgb="FF000000"/>
      </bottom>
    </border>
    <border>
      <left style="thin">
        <color rgb="FF000000"/>
      </left>
      <right style="thin">
        <color rgb="FF000000"/>
      </right>
      <top/>
      <bottom style="double">
        <color rgb="FF000000"/>
      </bottom>
    </border>
    <border>
      <left style="thin">
        <color rgb="FF000000"/>
      </left>
      <right style="double"/>
      <top/>
      <bottom style="double">
        <color rgb="FF000000"/>
      </bottom>
    </border>
    <border>
      <left style="double">
        <color rgb="FF000000"/>
      </left>
      <right style="thin">
        <color rgb="FF000000"/>
      </right>
      <top style="double"/>
      <bottom/>
    </border>
    <border>
      <left style="thin">
        <color rgb="FF000000"/>
      </left>
      <right style="thin">
        <color rgb="FF000000"/>
      </right>
      <top style="double"/>
      <bottom/>
    </border>
    <border>
      <left style="thin">
        <color rgb="FF000000"/>
      </left>
      <right style="double"/>
      <top style="double"/>
      <bottom/>
    </border>
    <border>
      <left style="thin"/>
      <right style="thin"/>
      <top style="double"/>
      <bottom/>
    </border>
    <border>
      <left style="thin"/>
      <right style="double"/>
      <top style="double"/>
      <bottom/>
    </border>
    <border>
      <left style="thin"/>
      <right style="thin"/>
      <top/>
      <bottom style="double"/>
    </border>
    <border>
      <left style="thin"/>
      <right/>
      <top/>
      <bottom style="double"/>
    </border>
    <border>
      <left/>
      <right/>
      <top style="double"/>
      <bottom/>
    </border>
    <border>
      <left style="thin"/>
      <right style="thin"/>
      <top/>
      <bottom/>
    </border>
    <border>
      <left style="thin"/>
      <right style="thin"/>
      <top/>
      <bottom style="double">
        <color rgb="FF000000"/>
      </bottom>
    </border>
    <border>
      <left style="thin"/>
      <right style="double"/>
      <top/>
      <bottom style="double">
        <color rgb="FF000000"/>
      </bottom>
    </border>
    <border>
      <left style="double"/>
      <right style="thin"/>
      <top style="thin"/>
      <bottom style="double">
        <color rgb="FF000000"/>
      </bottom>
    </border>
    <border>
      <left style="thin"/>
      <right style="thin"/>
      <top style="thin"/>
      <bottom style="double">
        <color rgb="FF000000"/>
      </bottom>
    </border>
    <border>
      <left style="thin"/>
      <right style="double"/>
      <top style="thin"/>
      <bottom style="double">
        <color rgb="FF000000"/>
      </bottom>
    </border>
    <border>
      <left style="thin"/>
      <right/>
      <top style="double"/>
      <bottom/>
    </border>
    <border>
      <left/>
      <right/>
      <top style="double"/>
      <bottom style="double">
        <color rgb="FF000000"/>
      </bottom>
    </border>
    <border>
      <left/>
      <right style="double"/>
      <top style="double"/>
      <bottom style="double">
        <color rgb="FF000000"/>
      </bottom>
    </border>
    <border>
      <left style="double"/>
      <right style="double"/>
      <top style="double"/>
      <bottom/>
    </border>
    <border>
      <left/>
      <right style="double"/>
      <top/>
      <bottom style="double"/>
    </border>
    <border>
      <left style="double"/>
      <right/>
      <top style="double"/>
      <bottom/>
    </border>
    <border>
      <left/>
      <right style="thin"/>
      <top/>
      <bottom/>
    </border>
    <border>
      <left/>
      <right style="double"/>
      <top style="double"/>
      <bottom style="double"/>
    </border>
    <border>
      <left style="thin"/>
      <right/>
      <top/>
      <bottom style="thin"/>
    </border>
    <border>
      <left/>
      <right style="thin">
        <color rgb="FF000000"/>
      </right>
      <top/>
      <bottom style="thin"/>
    </border>
    <border>
      <left style="thin">
        <color rgb="FF000000"/>
      </left>
      <right/>
      <top/>
      <bottom style="thin"/>
    </border>
    <border>
      <left/>
      <right style="double"/>
      <top/>
      <bottom style="thin"/>
    </border>
    <border>
      <left/>
      <right/>
      <top/>
      <bottom style="thin"/>
    </border>
    <border>
      <left/>
      <right style="thin"/>
      <top/>
      <bottom style="thin"/>
    </border>
    <border>
      <left style="thin"/>
      <right style="thin"/>
      <top style="dotted"/>
      <bottom/>
    </border>
    <border>
      <left style="thin"/>
      <right style="thin"/>
      <top style="double"/>
      <bottom style="dotted"/>
    </border>
    <border>
      <left style="thin"/>
      <right style="thin"/>
      <top style="dotted"/>
      <bottom style="thin"/>
    </border>
    <border>
      <left style="thin"/>
      <right style="double"/>
      <top style="dotted"/>
      <bottom/>
    </border>
    <border>
      <left style="thin"/>
      <right style="double"/>
      <top style="double"/>
      <bottom style="dotted"/>
    </border>
    <border>
      <left style="thin"/>
      <right style="double"/>
      <top style="dotted"/>
      <bottom style="thin"/>
    </border>
    <border>
      <left style="double"/>
      <right style="thin"/>
      <top/>
      <bottom style="thin"/>
    </border>
    <border>
      <left style="double"/>
      <right style="thin"/>
      <top style="dotted"/>
      <bottom style="thin"/>
    </border>
    <border>
      <left style="double"/>
      <right style="thin"/>
      <top style="double"/>
      <bottom style="dotted"/>
    </border>
    <border>
      <left style="thin"/>
      <right style="thin"/>
      <top/>
      <bottom style="thin"/>
    </border>
    <border>
      <left style="thin"/>
      <right style="double"/>
      <top/>
      <bottom style="thin"/>
    </border>
    <border>
      <left style="thin"/>
      <right style="thin"/>
      <top style="thin"/>
      <bottom style="dotted"/>
    </border>
    <border>
      <left style="thin"/>
      <right style="double"/>
      <top style="thin"/>
      <bottom style="dotted"/>
    </border>
    <border>
      <left style="double"/>
      <right style="thin"/>
      <top style="thin"/>
      <bottom style="dotted"/>
    </border>
    <border>
      <left style="thin"/>
      <right style="thin"/>
      <top style="dotted"/>
      <bottom style="dotted"/>
    </border>
    <border>
      <left style="thin"/>
      <right style="double"/>
      <top style="dotted"/>
      <bottom style="dotted"/>
    </border>
    <border>
      <left style="double"/>
      <right style="thin"/>
      <top style="dotted"/>
      <bottom/>
    </border>
    <border>
      <left style="double"/>
      <right style="thin"/>
      <top style="dotted"/>
      <bottom style="dotted"/>
    </border>
    <border>
      <left style="thin"/>
      <right style="thin"/>
      <top/>
      <bottom style="dotted"/>
    </border>
    <border>
      <left style="thin"/>
      <right style="double"/>
      <top/>
      <bottom style="dotted"/>
    </border>
    <border>
      <left style="thin"/>
      <right/>
      <top style="double"/>
      <bottom style="dotted"/>
    </border>
    <border>
      <left style="thin"/>
      <right/>
      <top style="double"/>
      <bottom style="thin"/>
    </border>
    <border>
      <left style="thin"/>
      <right/>
      <top style="thin"/>
      <bottom style="dotted"/>
    </border>
    <border>
      <left style="thin"/>
      <right/>
      <top/>
      <bottom style="dotted"/>
    </border>
  </borders>
  <cellStyleXfs count="26">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164" fontId="1" fillId="0" borderId="0" applyFont="0" applyFill="0" applyBorder="0" applyAlignment="0" applyProtection="0"/>
    <xf numFmtId="41" fontId="1" fillId="0" borderId="0" applyFont="0" applyFill="0" applyBorder="0" applyAlignment="0" applyProtection="0"/>
    <xf numFmtId="0" fontId="2" fillId="0" borderId="0">
      <alignment/>
      <protection/>
    </xf>
    <xf numFmtId="164" fontId="0" fillId="0" borderId="0" applyFont="0" applyFill="0" applyBorder="0" applyAlignment="0" applyProtection="0"/>
    <xf numFmtId="0" fontId="2" fillId="0" borderId="0">
      <alignment/>
      <protection/>
    </xf>
    <xf numFmtId="0" fontId="3" fillId="0" borderId="0">
      <alignment/>
      <protection/>
    </xf>
    <xf numFmtId="0" fontId="2" fillId="0" borderId="0">
      <alignment/>
      <protection/>
    </xf>
    <xf numFmtId="0" fontId="2" fillId="0" borderId="0">
      <alignment/>
      <protection/>
    </xf>
  </cellStyleXfs>
  <cellXfs count="411">
    <xf numFmtId="0" fontId="0" fillId="0" borderId="0" xfId="0"/>
    <xf numFmtId="0" fontId="10" fillId="2" borderId="1" xfId="0" applyFont="1" applyFill="1" applyBorder="1" applyAlignment="1" applyProtection="1">
      <alignment vertical="center" wrapText="1"/>
      <protection/>
    </xf>
    <xf numFmtId="4" fontId="18" fillId="2" borderId="1" xfId="0" applyNumberFormat="1" applyFont="1" applyFill="1" applyBorder="1" applyProtection="1">
      <protection/>
    </xf>
    <xf numFmtId="4" fontId="18" fillId="2" borderId="2" xfId="0" applyNumberFormat="1" applyFont="1" applyFill="1" applyBorder="1" applyProtection="1">
      <protection/>
    </xf>
    <xf numFmtId="4" fontId="14" fillId="2" borderId="1" xfId="0" applyNumberFormat="1" applyFont="1" applyFill="1" applyBorder="1" applyAlignment="1" applyProtection="1">
      <alignment horizontal="center" vertical="center" wrapText="1"/>
      <protection/>
    </xf>
    <xf numFmtId="4" fontId="14" fillId="2" borderId="2" xfId="0" applyNumberFormat="1" applyFont="1" applyFill="1" applyBorder="1" applyAlignment="1" applyProtection="1">
      <alignment horizontal="center" vertical="center" wrapText="1"/>
      <protection/>
    </xf>
    <xf numFmtId="0" fontId="6" fillId="0" borderId="0" xfId="0" applyFont="1" applyBorder="1" applyAlignment="1" applyProtection="1">
      <alignment horizontal="left" vertical="center"/>
      <protection/>
    </xf>
    <xf numFmtId="0" fontId="6" fillId="0" borderId="0" xfId="0" applyFont="1" applyProtection="1">
      <protection/>
    </xf>
    <xf numFmtId="0" fontId="6" fillId="0" borderId="3" xfId="0" applyFont="1" applyBorder="1" applyAlignment="1" applyProtection="1">
      <alignment horizontal="left" vertical="center"/>
      <protection/>
    </xf>
    <xf numFmtId="0" fontId="11" fillId="0" borderId="3" xfId="0" applyFont="1" applyBorder="1" applyAlignment="1" applyProtection="1">
      <alignment wrapText="1"/>
      <protection/>
    </xf>
    <xf numFmtId="0" fontId="6" fillId="0" borderId="0" xfId="0" applyFont="1" applyAlignment="1" applyProtection="1">
      <alignment horizontal="left"/>
      <protection/>
    </xf>
    <xf numFmtId="0" fontId="12" fillId="0" borderId="1" xfId="0" applyFont="1" applyBorder="1" applyAlignment="1" applyProtection="1">
      <alignment horizontal="center" vertical="center" wrapText="1"/>
      <protection/>
    </xf>
    <xf numFmtId="0" fontId="12" fillId="0" borderId="4" xfId="0" applyFont="1" applyBorder="1" applyAlignment="1" applyProtection="1">
      <alignment horizontal="center" vertical="center" wrapText="1"/>
      <protection/>
    </xf>
    <xf numFmtId="0" fontId="12" fillId="0" borderId="5" xfId="0" applyFont="1" applyBorder="1" applyAlignment="1" applyProtection="1">
      <alignment horizontal="center" vertical="center" wrapText="1"/>
      <protection/>
    </xf>
    <xf numFmtId="0" fontId="12" fillId="0" borderId="6" xfId="0" applyFont="1" applyBorder="1" applyAlignment="1" applyProtection="1">
      <alignment horizontal="center" vertical="center" wrapText="1"/>
      <protection/>
    </xf>
    <xf numFmtId="0" fontId="12" fillId="0" borderId="7" xfId="0" applyFont="1" applyBorder="1" applyAlignment="1" applyProtection="1">
      <alignment horizontal="center" vertical="center" wrapText="1"/>
      <protection/>
    </xf>
    <xf numFmtId="0" fontId="12" fillId="0" borderId="8" xfId="0" applyFont="1" applyBorder="1" applyAlignment="1" applyProtection="1">
      <alignment horizontal="center" vertical="center" wrapText="1"/>
      <protection/>
    </xf>
    <xf numFmtId="0" fontId="6" fillId="0" borderId="9" xfId="0" applyFont="1" applyBorder="1" applyAlignment="1" applyProtection="1">
      <alignment horizontal="left" vertical="center"/>
      <protection/>
    </xf>
    <xf numFmtId="0" fontId="10" fillId="0" borderId="10" xfId="0" applyFont="1" applyBorder="1" applyAlignment="1" applyProtection="1">
      <alignment horizontal="left" vertical="center"/>
      <protection/>
    </xf>
    <xf numFmtId="165" fontId="14" fillId="0" borderId="0" xfId="0" applyNumberFormat="1" applyFont="1" applyBorder="1" applyAlignment="1" applyProtection="1">
      <alignment horizontal="center" vertical="center" wrapText="1"/>
      <protection/>
    </xf>
    <xf numFmtId="0" fontId="6" fillId="0" borderId="0" xfId="0" applyFont="1" applyAlignment="1" applyProtection="1">
      <alignment horizontal="center" vertical="center"/>
      <protection/>
    </xf>
    <xf numFmtId="0" fontId="10" fillId="0" borderId="11" xfId="0" applyFont="1" applyBorder="1" applyAlignment="1" applyProtection="1">
      <alignment vertical="center" wrapText="1"/>
      <protection/>
    </xf>
    <xf numFmtId="0" fontId="14" fillId="0" borderId="0" xfId="0" applyFont="1" applyBorder="1" applyAlignment="1" applyProtection="1">
      <alignment horizontal="center" vertical="center" wrapText="1"/>
      <protection/>
    </xf>
    <xf numFmtId="0" fontId="6" fillId="0" borderId="0" xfId="0" applyFont="1" applyAlignment="1" applyProtection="1">
      <alignment vertical="center"/>
      <protection/>
    </xf>
    <xf numFmtId="0" fontId="10" fillId="0" borderId="12" xfId="0" applyFont="1" applyBorder="1" applyAlignment="1" applyProtection="1">
      <alignment horizontal="left" vertical="center"/>
      <protection/>
    </xf>
    <xf numFmtId="0" fontId="14" fillId="0" borderId="12" xfId="0" applyFont="1" applyBorder="1" applyAlignment="1" applyProtection="1">
      <alignment horizontal="center" vertical="center" wrapText="1"/>
      <protection/>
    </xf>
    <xf numFmtId="0" fontId="14" fillId="0" borderId="3" xfId="0" applyFont="1" applyBorder="1" applyAlignment="1" applyProtection="1">
      <alignment horizontal="center" vertical="center" wrapText="1"/>
      <protection/>
    </xf>
    <xf numFmtId="0" fontId="11" fillId="0" borderId="13" xfId="22" applyFont="1" applyBorder="1" applyAlignment="1" applyProtection="1">
      <alignment horizontal="left" vertical="center"/>
      <protection/>
    </xf>
    <xf numFmtId="0" fontId="11" fillId="0" borderId="14" xfId="22" applyFont="1" applyBorder="1" applyAlignment="1" applyProtection="1">
      <alignment horizontal="left" vertical="center"/>
      <protection/>
    </xf>
    <xf numFmtId="0" fontId="11" fillId="0" borderId="15" xfId="22" applyFont="1" applyBorder="1" applyAlignment="1" applyProtection="1">
      <alignment horizontal="left" vertical="center"/>
      <protection/>
    </xf>
    <xf numFmtId="0" fontId="11" fillId="0" borderId="16" xfId="22" applyFont="1" applyBorder="1" applyAlignment="1" applyProtection="1">
      <alignment horizontal="left" vertical="center"/>
      <protection/>
    </xf>
    <xf numFmtId="0" fontId="18" fillId="0" borderId="15" xfId="22" applyFont="1" applyBorder="1" applyAlignment="1" applyProtection="1">
      <alignment horizontal="left" vertical="center"/>
      <protection/>
    </xf>
    <xf numFmtId="0" fontId="18" fillId="0" borderId="14" xfId="22" applyFont="1" applyBorder="1" applyAlignment="1" applyProtection="1">
      <alignment horizontal="left" vertical="center" wrapText="1"/>
      <protection/>
    </xf>
    <xf numFmtId="0" fontId="10" fillId="0" borderId="0" xfId="0" applyFont="1" applyProtection="1">
      <protection/>
    </xf>
    <xf numFmtId="0" fontId="18" fillId="0" borderId="14" xfId="22" applyFont="1" applyBorder="1" applyAlignment="1" applyProtection="1">
      <alignment horizontal="left" vertical="center"/>
      <protection/>
    </xf>
    <xf numFmtId="0" fontId="11" fillId="0" borderId="14" xfId="22" applyFont="1" applyBorder="1" applyAlignment="1" applyProtection="1">
      <alignment horizontal="left" vertical="center" wrapText="1"/>
      <protection/>
    </xf>
    <xf numFmtId="0" fontId="18" fillId="0" borderId="17" xfId="22" applyFont="1" applyBorder="1" applyAlignment="1" applyProtection="1">
      <alignment horizontal="left" vertical="center"/>
      <protection/>
    </xf>
    <xf numFmtId="0" fontId="6" fillId="0" borderId="18" xfId="0" applyFont="1" applyBorder="1" applyAlignment="1" applyProtection="1">
      <alignment horizontal="left" vertical="center" wrapText="1"/>
      <protection/>
    </xf>
    <xf numFmtId="0" fontId="11" fillId="0" borderId="0" xfId="0" applyFont="1" applyBorder="1" applyProtection="1">
      <protection/>
    </xf>
    <xf numFmtId="0" fontId="10" fillId="0" borderId="0" xfId="0" applyFont="1" applyBorder="1" applyAlignment="1" applyProtection="1">
      <alignment horizontal="left" vertical="center" wrapText="1"/>
      <protection/>
    </xf>
    <xf numFmtId="0" fontId="18" fillId="0" borderId="14" xfId="22" applyFont="1" applyBorder="1" applyAlignment="1" applyProtection="1">
      <alignment horizontal="left" vertical="top" wrapText="1"/>
      <protection/>
    </xf>
    <xf numFmtId="0" fontId="11" fillId="0" borderId="17" xfId="22" applyFont="1" applyBorder="1" applyAlignment="1" applyProtection="1">
      <alignment horizontal="left" vertical="center"/>
      <protection/>
    </xf>
    <xf numFmtId="0" fontId="6" fillId="0" borderId="0" xfId="0" applyFont="1" applyBorder="1" applyAlignment="1" applyProtection="1">
      <alignment horizontal="left" vertical="center" wrapText="1"/>
      <protection/>
    </xf>
    <xf numFmtId="4" fontId="15" fillId="0" borderId="0" xfId="0" applyNumberFormat="1" applyFont="1" applyBorder="1" applyAlignment="1" applyProtection="1">
      <alignment horizontal="right"/>
      <protection/>
    </xf>
    <xf numFmtId="4" fontId="15" fillId="0" borderId="19" xfId="0" applyNumberFormat="1" applyFont="1" applyBorder="1" applyAlignment="1" applyProtection="1">
      <alignment horizontal="right"/>
      <protection/>
    </xf>
    <xf numFmtId="0" fontId="6" fillId="0" borderId="20" xfId="0" applyFont="1" applyBorder="1" applyAlignment="1" applyProtection="1">
      <alignment horizontal="left" vertical="center"/>
      <protection/>
    </xf>
    <xf numFmtId="0" fontId="10" fillId="0" borderId="17" xfId="0" applyFont="1" applyBorder="1" applyAlignment="1" applyProtection="1">
      <alignment horizontal="right" vertical="center"/>
      <protection/>
    </xf>
    <xf numFmtId="0" fontId="6" fillId="0" borderId="21" xfId="0" applyFont="1" applyBorder="1" applyAlignment="1" applyProtection="1">
      <alignment horizontal="left" vertical="center"/>
      <protection/>
    </xf>
    <xf numFmtId="0" fontId="6" fillId="0" borderId="0" xfId="0" applyFont="1" applyAlignment="1" applyProtection="1">
      <alignment horizontal="left" vertical="center"/>
      <protection/>
    </xf>
    <xf numFmtId="3" fontId="14" fillId="0" borderId="1" xfId="0" applyNumberFormat="1" applyFont="1" applyBorder="1" applyAlignment="1" applyProtection="1">
      <alignment horizontal="right" vertical="center" wrapText="1"/>
      <protection locked="0"/>
    </xf>
    <xf numFmtId="3" fontId="14" fillId="0" borderId="4" xfId="0" applyNumberFormat="1" applyFont="1" applyBorder="1" applyAlignment="1" applyProtection="1">
      <alignment horizontal="right" vertical="center" wrapText="1"/>
      <protection locked="0"/>
    </xf>
    <xf numFmtId="3" fontId="16" fillId="0" borderId="22" xfId="0" applyNumberFormat="1" applyFont="1" applyBorder="1" applyAlignment="1" applyProtection="1">
      <alignment horizontal="right" wrapText="1"/>
      <protection/>
    </xf>
    <xf numFmtId="3" fontId="16" fillId="0" borderId="23" xfId="0" applyNumberFormat="1" applyFont="1" applyBorder="1" applyAlignment="1" applyProtection="1">
      <alignment horizontal="right" wrapText="1"/>
      <protection/>
    </xf>
    <xf numFmtId="3" fontId="16" fillId="0" borderId="24" xfId="0" applyNumberFormat="1" applyFont="1" applyBorder="1" applyAlignment="1" applyProtection="1">
      <alignment horizontal="right" wrapText="1"/>
      <protection/>
    </xf>
    <xf numFmtId="3" fontId="16" fillId="0" borderId="25" xfId="0" applyNumberFormat="1" applyFont="1" applyBorder="1" applyAlignment="1" applyProtection="1">
      <alignment horizontal="right" wrapText="1"/>
      <protection/>
    </xf>
    <xf numFmtId="3" fontId="16" fillId="0" borderId="26" xfId="0" applyNumberFormat="1" applyFont="1" applyBorder="1" applyAlignment="1" applyProtection="1">
      <alignment horizontal="right" wrapText="1"/>
      <protection/>
    </xf>
    <xf numFmtId="3" fontId="16" fillId="0" borderId="27" xfId="0" applyNumberFormat="1" applyFont="1" applyBorder="1" applyAlignment="1" applyProtection="1">
      <alignment horizontal="right" wrapText="1"/>
      <protection/>
    </xf>
    <xf numFmtId="3" fontId="16" fillId="0" borderId="28" xfId="0" applyNumberFormat="1" applyFont="1" applyBorder="1" applyAlignment="1" applyProtection="1">
      <alignment horizontal="right" wrapText="1"/>
      <protection/>
    </xf>
    <xf numFmtId="3" fontId="16" fillId="0" borderId="25" xfId="0" applyNumberFormat="1" applyFont="1" applyBorder="1" applyAlignment="1" applyProtection="1">
      <alignment horizontal="right" wrapText="1"/>
      <protection locked="0"/>
    </xf>
    <xf numFmtId="3" fontId="16" fillId="0" borderId="26" xfId="0" applyNumberFormat="1" applyFont="1" applyBorder="1" applyAlignment="1" applyProtection="1">
      <alignment horizontal="right" wrapText="1"/>
      <protection locked="0"/>
    </xf>
    <xf numFmtId="3" fontId="16" fillId="0" borderId="27" xfId="0" applyNumberFormat="1" applyFont="1" applyBorder="1" applyAlignment="1" applyProtection="1">
      <alignment horizontal="right" wrapText="1"/>
      <protection locked="0"/>
    </xf>
    <xf numFmtId="3" fontId="16" fillId="0" borderId="28" xfId="0" applyNumberFormat="1" applyFont="1" applyBorder="1" applyAlignment="1" applyProtection="1">
      <alignment horizontal="right" wrapText="1"/>
      <protection locked="0"/>
    </xf>
    <xf numFmtId="3" fontId="19" fillId="0" borderId="25" xfId="0" applyNumberFormat="1" applyFont="1" applyBorder="1" applyAlignment="1" applyProtection="1">
      <alignment horizontal="right" wrapText="1"/>
      <protection/>
    </xf>
    <xf numFmtId="3" fontId="19" fillId="0" borderId="27" xfId="0" applyNumberFormat="1" applyFont="1" applyBorder="1" applyAlignment="1" applyProtection="1">
      <alignment horizontal="right" wrapText="1"/>
      <protection/>
    </xf>
    <xf numFmtId="3" fontId="19" fillId="0" borderId="28" xfId="0" applyNumberFormat="1" applyFont="1" applyBorder="1" applyAlignment="1" applyProtection="1">
      <alignment horizontal="right" wrapText="1"/>
      <protection/>
    </xf>
    <xf numFmtId="3" fontId="20" fillId="0" borderId="25" xfId="0" applyNumberFormat="1" applyFont="1" applyBorder="1" applyAlignment="1" applyProtection="1">
      <alignment horizontal="right" wrapText="1"/>
      <protection locked="0"/>
    </xf>
    <xf numFmtId="3" fontId="20" fillId="0" borderId="26" xfId="0" applyNumberFormat="1" applyFont="1" applyBorder="1" applyAlignment="1" applyProtection="1">
      <alignment horizontal="right" wrapText="1"/>
      <protection locked="0"/>
    </xf>
    <xf numFmtId="3" fontId="20" fillId="0" borderId="27" xfId="0" applyNumberFormat="1" applyFont="1" applyBorder="1" applyAlignment="1" applyProtection="1">
      <alignment horizontal="right" wrapText="1"/>
      <protection locked="0"/>
    </xf>
    <xf numFmtId="3" fontId="20" fillId="0" borderId="29" xfId="0" applyNumberFormat="1" applyFont="1" applyBorder="1" applyAlignment="1" applyProtection="1">
      <alignment horizontal="right" wrapText="1"/>
      <protection locked="0"/>
    </xf>
    <xf numFmtId="3" fontId="20" fillId="0" borderId="28" xfId="0" applyNumberFormat="1" applyFont="1" applyBorder="1" applyAlignment="1" applyProtection="1">
      <alignment horizontal="right" wrapText="1"/>
      <protection locked="0"/>
    </xf>
    <xf numFmtId="3" fontId="16" fillId="0" borderId="25" xfId="0" applyNumberFormat="1" applyFont="1" applyBorder="1" applyAlignment="1" applyProtection="1">
      <alignment horizontal="right"/>
      <protection locked="0"/>
    </xf>
    <xf numFmtId="3" fontId="16" fillId="0" borderId="26" xfId="0" applyNumberFormat="1" applyFont="1" applyBorder="1" applyAlignment="1" applyProtection="1">
      <alignment horizontal="right"/>
      <protection locked="0"/>
    </xf>
    <xf numFmtId="3" fontId="16" fillId="0" borderId="27" xfId="0" applyNumberFormat="1" applyFont="1" applyBorder="1" applyAlignment="1" applyProtection="1">
      <alignment horizontal="right"/>
      <protection locked="0"/>
    </xf>
    <xf numFmtId="3" fontId="16" fillId="0" borderId="29" xfId="0" applyNumberFormat="1" applyFont="1" applyBorder="1" applyAlignment="1" applyProtection="1">
      <alignment horizontal="right"/>
      <protection locked="0"/>
    </xf>
    <xf numFmtId="3" fontId="16" fillId="0" borderId="28" xfId="0" applyNumberFormat="1" applyFont="1" applyBorder="1" applyAlignment="1" applyProtection="1">
      <alignment horizontal="right"/>
      <protection locked="0"/>
    </xf>
    <xf numFmtId="3" fontId="16" fillId="0" borderId="30" xfId="0" applyNumberFormat="1" applyFont="1" applyBorder="1" applyAlignment="1" applyProtection="1">
      <alignment horizontal="right"/>
      <protection locked="0"/>
    </xf>
    <xf numFmtId="3" fontId="16" fillId="0" borderId="31" xfId="0" applyNumberFormat="1" applyFont="1" applyBorder="1" applyAlignment="1" applyProtection="1">
      <alignment horizontal="right"/>
      <protection locked="0"/>
    </xf>
    <xf numFmtId="3" fontId="16" fillId="0" borderId="32" xfId="0" applyNumberFormat="1" applyFont="1" applyBorder="1" applyAlignment="1" applyProtection="1">
      <alignment horizontal="right"/>
      <protection locked="0"/>
    </xf>
    <xf numFmtId="3" fontId="16" fillId="0" borderId="33" xfId="0" applyNumberFormat="1" applyFont="1" applyBorder="1" applyAlignment="1" applyProtection="1">
      <alignment horizontal="right"/>
      <protection locked="0"/>
    </xf>
    <xf numFmtId="3" fontId="16" fillId="0" borderId="34" xfId="0" applyNumberFormat="1" applyFont="1" applyBorder="1" applyAlignment="1" applyProtection="1">
      <alignment horizontal="right"/>
      <protection locked="0"/>
    </xf>
    <xf numFmtId="3" fontId="20" fillId="0" borderId="35" xfId="0" applyNumberFormat="1" applyFont="1" applyBorder="1" applyAlignment="1" applyProtection="1">
      <alignment horizontal="right" wrapText="1"/>
      <protection locked="0"/>
    </xf>
    <xf numFmtId="3" fontId="20" fillId="0" borderId="36" xfId="0" applyNumberFormat="1" applyFont="1" applyBorder="1" applyAlignment="1" applyProtection="1">
      <alignment horizontal="right" wrapText="1"/>
      <protection locked="0"/>
    </xf>
    <xf numFmtId="3" fontId="16" fillId="0" borderId="37" xfId="0" applyNumberFormat="1" applyFont="1" applyBorder="1" applyAlignment="1" applyProtection="1">
      <alignment horizontal="right"/>
      <protection locked="0"/>
    </xf>
    <xf numFmtId="3" fontId="16" fillId="0" borderId="38" xfId="0" applyNumberFormat="1" applyFont="1" applyBorder="1" applyAlignment="1" applyProtection="1">
      <alignment horizontal="right"/>
      <protection locked="0"/>
    </xf>
    <xf numFmtId="3" fontId="19" fillId="0" borderId="39" xfId="0" applyNumberFormat="1" applyFont="1" applyBorder="1" applyAlignment="1" applyProtection="1">
      <alignment horizontal="right"/>
      <protection/>
    </xf>
    <xf numFmtId="3" fontId="19" fillId="0" borderId="40" xfId="0" applyNumberFormat="1" applyFont="1" applyBorder="1" applyAlignment="1" applyProtection="1">
      <alignment horizontal="right"/>
      <protection/>
    </xf>
    <xf numFmtId="3" fontId="19" fillId="0" borderId="41" xfId="0" applyNumberFormat="1" applyFont="1" applyBorder="1" applyAlignment="1" applyProtection="1">
      <alignment horizontal="right"/>
      <protection/>
    </xf>
    <xf numFmtId="3" fontId="18" fillId="0" borderId="2" xfId="0" applyNumberFormat="1" applyFont="1" applyBorder="1" applyProtection="1">
      <protection locked="0"/>
    </xf>
    <xf numFmtId="3" fontId="18" fillId="0" borderId="40" xfId="0" applyNumberFormat="1" applyFont="1" applyBorder="1" applyAlignment="1" applyProtection="1">
      <alignment horizontal="right"/>
      <protection/>
    </xf>
    <xf numFmtId="3" fontId="18" fillId="0" borderId="4" xfId="0" applyNumberFormat="1" applyFont="1" applyBorder="1" applyProtection="1">
      <protection locked="0"/>
    </xf>
    <xf numFmtId="3" fontId="16" fillId="0" borderId="42" xfId="0" applyNumberFormat="1" applyFont="1" applyBorder="1" applyAlignment="1" applyProtection="1">
      <alignment horizontal="right"/>
      <protection locked="0"/>
    </xf>
    <xf numFmtId="3" fontId="16" fillId="0" borderId="43" xfId="0" applyNumberFormat="1" applyFont="1" applyBorder="1" applyAlignment="1" applyProtection="1">
      <alignment horizontal="right"/>
      <protection locked="0"/>
    </xf>
    <xf numFmtId="3" fontId="16" fillId="0" borderId="44" xfId="0" applyNumberFormat="1" applyFont="1" applyBorder="1" applyAlignment="1" applyProtection="1">
      <alignment horizontal="right"/>
      <protection locked="0"/>
    </xf>
    <xf numFmtId="3" fontId="16" fillId="0" borderId="45" xfId="0" applyNumberFormat="1" applyFont="1" applyBorder="1" applyAlignment="1" applyProtection="1">
      <alignment horizontal="right"/>
      <protection locked="0"/>
    </xf>
    <xf numFmtId="3" fontId="16" fillId="0" borderId="46" xfId="0" applyNumberFormat="1" applyFont="1" applyBorder="1" applyAlignment="1" applyProtection="1">
      <alignment horizontal="right"/>
      <protection locked="0"/>
    </xf>
    <xf numFmtId="3" fontId="16" fillId="0" borderId="47" xfId="0" applyNumberFormat="1" applyFont="1" applyBorder="1" applyAlignment="1" applyProtection="1">
      <alignment horizontal="right"/>
      <protection locked="0"/>
    </xf>
    <xf numFmtId="3" fontId="16" fillId="0" borderId="45" xfId="0" applyNumberFormat="1" applyFont="1" applyBorder="1" applyProtection="1">
      <protection locked="0"/>
    </xf>
    <xf numFmtId="3" fontId="16" fillId="0" borderId="46" xfId="0" applyNumberFormat="1" applyFont="1" applyBorder="1" applyProtection="1">
      <protection locked="0"/>
    </xf>
    <xf numFmtId="3" fontId="16" fillId="0" borderId="47" xfId="0" applyNumberFormat="1" applyFont="1" applyBorder="1" applyProtection="1">
      <protection locked="0"/>
    </xf>
    <xf numFmtId="3" fontId="19" fillId="0" borderId="48" xfId="0" applyNumberFormat="1" applyFont="1" applyBorder="1" applyAlignment="1" applyProtection="1">
      <alignment horizontal="right" wrapText="1"/>
      <protection/>
    </xf>
    <xf numFmtId="3" fontId="19" fillId="0" borderId="49" xfId="0" applyNumberFormat="1" applyFont="1" applyBorder="1" applyAlignment="1" applyProtection="1">
      <alignment horizontal="right" wrapText="1"/>
      <protection/>
    </xf>
    <xf numFmtId="3" fontId="19" fillId="0" borderId="50" xfId="0" applyNumberFormat="1" applyFont="1" applyBorder="1" applyAlignment="1" applyProtection="1">
      <alignment horizontal="right" wrapText="1"/>
      <protection/>
    </xf>
    <xf numFmtId="3" fontId="16" fillId="0" borderId="48" xfId="0" applyNumberFormat="1" applyFont="1" applyBorder="1" applyAlignment="1" applyProtection="1">
      <alignment horizontal="right" wrapText="1"/>
      <protection locked="0"/>
    </xf>
    <xf numFmtId="3" fontId="16" fillId="0" borderId="49" xfId="0" applyNumberFormat="1" applyFont="1" applyBorder="1" applyAlignment="1" applyProtection="1">
      <alignment horizontal="right" wrapText="1"/>
      <protection locked="0"/>
    </xf>
    <xf numFmtId="3" fontId="6" fillId="0" borderId="45" xfId="0" applyNumberFormat="1" applyFont="1" applyBorder="1" applyProtection="1">
      <protection locked="0"/>
    </xf>
    <xf numFmtId="3" fontId="6" fillId="0" borderId="46" xfId="0" applyNumberFormat="1" applyFont="1" applyBorder="1" applyProtection="1">
      <protection locked="0"/>
    </xf>
    <xf numFmtId="3" fontId="6" fillId="0" borderId="47" xfId="0" applyNumberFormat="1" applyFont="1" applyBorder="1" applyProtection="1">
      <protection locked="0"/>
    </xf>
    <xf numFmtId="3" fontId="16" fillId="0" borderId="51" xfId="0" applyNumberFormat="1" applyFont="1" applyBorder="1" applyAlignment="1" applyProtection="1">
      <alignment horizontal="right"/>
      <protection locked="0"/>
    </xf>
    <xf numFmtId="3" fontId="16" fillId="0" borderId="52" xfId="0" applyNumberFormat="1" applyFont="1" applyBorder="1" applyAlignment="1" applyProtection="1">
      <alignment horizontal="right"/>
      <protection locked="0"/>
    </xf>
    <xf numFmtId="3" fontId="16" fillId="0" borderId="53" xfId="0" applyNumberFormat="1" applyFont="1" applyBorder="1" applyAlignment="1" applyProtection="1">
      <alignment horizontal="right"/>
      <protection locked="0"/>
    </xf>
    <xf numFmtId="3" fontId="19" fillId="0" borderId="52" xfId="0" applyNumberFormat="1" applyFont="1" applyBorder="1" applyAlignment="1" applyProtection="1">
      <alignment horizontal="right"/>
      <protection/>
    </xf>
    <xf numFmtId="3" fontId="19" fillId="0" borderId="53" xfId="0" applyNumberFormat="1" applyFont="1" applyBorder="1" applyAlignment="1" applyProtection="1">
      <alignment horizontal="right"/>
      <protection/>
    </xf>
    <xf numFmtId="3" fontId="19" fillId="0" borderId="51" xfId="0" applyNumberFormat="1" applyFont="1" applyBorder="1" applyAlignment="1" applyProtection="1">
      <alignment horizontal="right"/>
      <protection/>
    </xf>
    <xf numFmtId="3" fontId="19" fillId="0" borderId="51" xfId="0" applyNumberFormat="1" applyFont="1" applyBorder="1" applyAlignment="1" applyProtection="1">
      <alignment horizontal="right"/>
      <protection locked="0"/>
    </xf>
    <xf numFmtId="3" fontId="19" fillId="0" borderId="52" xfId="0" applyNumberFormat="1" applyFont="1" applyBorder="1" applyAlignment="1" applyProtection="1">
      <alignment horizontal="right"/>
      <protection locked="0"/>
    </xf>
    <xf numFmtId="3" fontId="19" fillId="0" borderId="53" xfId="0" applyNumberFormat="1" applyFont="1" applyBorder="1" applyAlignment="1" applyProtection="1">
      <alignment horizontal="right"/>
      <protection locked="0"/>
    </xf>
    <xf numFmtId="3" fontId="21" fillId="0" borderId="54" xfId="0" applyNumberFormat="1" applyFont="1" applyBorder="1" applyAlignment="1" applyProtection="1">
      <alignment horizontal="right"/>
      <protection/>
    </xf>
    <xf numFmtId="3" fontId="21" fillId="0" borderId="55" xfId="0" applyNumberFormat="1" applyFont="1" applyBorder="1" applyAlignment="1" applyProtection="1">
      <alignment horizontal="right"/>
      <protection/>
    </xf>
    <xf numFmtId="3" fontId="21" fillId="0" borderId="56" xfId="0" applyNumberFormat="1" applyFont="1" applyBorder="1" applyAlignment="1" applyProtection="1">
      <alignment horizontal="right"/>
      <protection/>
    </xf>
    <xf numFmtId="3" fontId="11" fillId="0" borderId="57" xfId="0" applyNumberFormat="1" applyFont="1" applyBorder="1" applyProtection="1">
      <protection locked="0"/>
    </xf>
    <xf numFmtId="3" fontId="11" fillId="0" borderId="58" xfId="0" applyNumberFormat="1" applyFont="1" applyBorder="1" applyProtection="1">
      <protection locked="0"/>
    </xf>
    <xf numFmtId="3" fontId="11" fillId="0" borderId="59" xfId="0" applyNumberFormat="1" applyFont="1" applyBorder="1" applyProtection="1">
      <protection locked="0"/>
    </xf>
    <xf numFmtId="3" fontId="19" fillId="0" borderId="13" xfId="0" applyNumberFormat="1" applyFont="1" applyBorder="1" applyAlignment="1" applyProtection="1">
      <alignment horizontal="right"/>
      <protection/>
    </xf>
    <xf numFmtId="3" fontId="19" fillId="0" borderId="60" xfId="0" applyNumberFormat="1" applyFont="1" applyBorder="1" applyAlignment="1" applyProtection="1">
      <alignment horizontal="right"/>
      <protection/>
    </xf>
    <xf numFmtId="3" fontId="19" fillId="0" borderId="61" xfId="0" applyNumberFormat="1" applyFont="1" applyBorder="1" applyAlignment="1" applyProtection="1">
      <alignment horizontal="right"/>
      <protection/>
    </xf>
    <xf numFmtId="3" fontId="12" fillId="0" borderId="4" xfId="0" applyNumberFormat="1" applyFont="1" applyBorder="1" applyAlignment="1" applyProtection="1">
      <alignment horizontal="right" vertical="center" wrapText="1"/>
      <protection/>
    </xf>
    <xf numFmtId="3" fontId="19" fillId="0" borderId="4" xfId="0" applyNumberFormat="1" applyFont="1" applyBorder="1" applyAlignment="1" applyProtection="1">
      <alignment horizontal="right"/>
      <protection/>
    </xf>
    <xf numFmtId="3" fontId="12" fillId="0" borderId="2" xfId="0" applyNumberFormat="1" applyFont="1" applyBorder="1" applyAlignment="1" applyProtection="1">
      <alignment horizontal="right" vertical="center" wrapText="1"/>
      <protection/>
    </xf>
    <xf numFmtId="0" fontId="10" fillId="0" borderId="3" xfId="0" applyFont="1" applyBorder="1" applyAlignment="1" applyProtection="1">
      <alignment horizontal="right" vertical="center" wrapText="1"/>
      <protection/>
    </xf>
    <xf numFmtId="0" fontId="10" fillId="0" borderId="12" xfId="0" applyFont="1" applyBorder="1" applyAlignment="1" applyProtection="1">
      <alignment horizontal="right" vertical="center" wrapText="1"/>
      <protection/>
    </xf>
    <xf numFmtId="0" fontId="9" fillId="0" borderId="62" xfId="0" applyFont="1" applyBorder="1" applyAlignment="1" applyProtection="1">
      <alignment horizontal="left" vertical="center" wrapText="1"/>
      <protection/>
    </xf>
    <xf numFmtId="0" fontId="9" fillId="0" borderId="63" xfId="0" applyFont="1" applyBorder="1" applyAlignment="1" applyProtection="1">
      <alignment horizontal="left" vertical="center" wrapText="1"/>
      <protection/>
    </xf>
    <xf numFmtId="0" fontId="10" fillId="0" borderId="64" xfId="0" applyFont="1" applyBorder="1" applyAlignment="1" applyProtection="1">
      <alignment horizontal="right" vertical="center" wrapText="1"/>
      <protection/>
    </xf>
    <xf numFmtId="0" fontId="10" fillId="0" borderId="64" xfId="0" applyFont="1" applyBorder="1" applyAlignment="1" applyProtection="1">
      <alignment horizontal="right" vertical="center"/>
      <protection/>
    </xf>
    <xf numFmtId="0" fontId="10" fillId="0" borderId="11" xfId="0" applyFont="1" applyBorder="1" applyAlignment="1" applyProtection="1">
      <alignment horizontal="right" vertical="center"/>
      <protection/>
    </xf>
    <xf numFmtId="0" fontId="28" fillId="0" borderId="0" xfId="0" applyFont="1" applyBorder="1" applyAlignment="1" applyProtection="1">
      <alignment horizontal="left" vertical="center"/>
      <protection/>
    </xf>
    <xf numFmtId="0" fontId="11" fillId="0" borderId="13" xfId="25" applyFont="1" applyBorder="1" applyAlignment="1" applyProtection="1">
      <alignment horizontal="left" vertical="center"/>
      <protection/>
    </xf>
    <xf numFmtId="0" fontId="11" fillId="0" borderId="14" xfId="25" applyFont="1" applyBorder="1" applyAlignment="1" applyProtection="1">
      <alignment horizontal="left" vertical="center"/>
      <protection/>
    </xf>
    <xf numFmtId="0" fontId="8" fillId="0" borderId="60" xfId="25" applyFont="1" applyBorder="1" applyAlignment="1" applyProtection="1">
      <alignment horizontal="left" vertical="center" wrapText="1"/>
      <protection/>
    </xf>
    <xf numFmtId="0" fontId="8" fillId="0" borderId="61" xfId="25" applyFont="1" applyBorder="1" applyAlignment="1" applyProtection="1">
      <alignment horizontal="left" vertical="center" wrapText="1"/>
      <protection/>
    </xf>
    <xf numFmtId="0" fontId="11" fillId="0" borderId="15" xfId="25" applyFont="1" applyBorder="1" applyAlignment="1" applyProtection="1">
      <alignment horizontal="left" vertical="center"/>
      <protection/>
    </xf>
    <xf numFmtId="0" fontId="8" fillId="0" borderId="65" xfId="25" applyFont="1" applyBorder="1" applyAlignment="1" applyProtection="1">
      <alignment horizontal="left" vertical="center" wrapText="1"/>
      <protection/>
    </xf>
    <xf numFmtId="0" fontId="8" fillId="0" borderId="16" xfId="25" applyFont="1" applyBorder="1" applyAlignment="1" applyProtection="1">
      <alignment horizontal="left" vertical="center" wrapText="1"/>
      <protection/>
    </xf>
    <xf numFmtId="0" fontId="18" fillId="0" borderId="15" xfId="25" applyFont="1" applyBorder="1" applyAlignment="1" applyProtection="1">
      <alignment horizontal="left" vertical="center"/>
      <protection/>
    </xf>
    <xf numFmtId="0" fontId="18" fillId="0" borderId="14" xfId="25" applyFont="1" applyBorder="1" applyAlignment="1" applyProtection="1">
      <alignment horizontal="left" vertical="center" wrapText="1"/>
      <protection/>
    </xf>
    <xf numFmtId="0" fontId="18" fillId="0" borderId="14" xfId="25" applyFont="1" applyBorder="1" applyAlignment="1" applyProtection="1">
      <alignment horizontal="left" vertical="center"/>
      <protection/>
    </xf>
    <xf numFmtId="0" fontId="11" fillId="0" borderId="14" xfId="25" applyFont="1" applyBorder="1" applyAlignment="1" applyProtection="1">
      <alignment horizontal="left" vertical="center" wrapText="1"/>
      <protection/>
    </xf>
    <xf numFmtId="0" fontId="8" fillId="0" borderId="66" xfId="25" applyFont="1" applyBorder="1" applyAlignment="1" applyProtection="1">
      <alignment horizontal="left" vertical="center" wrapText="1"/>
      <protection/>
    </xf>
    <xf numFmtId="0" fontId="8" fillId="0" borderId="67" xfId="25" applyFont="1" applyBorder="1" applyAlignment="1" applyProtection="1">
      <alignment horizontal="left" vertical="center" wrapText="1"/>
      <protection/>
    </xf>
    <xf numFmtId="3" fontId="19" fillId="0" borderId="68" xfId="0" applyNumberFormat="1" applyFont="1" applyBorder="1" applyAlignment="1" applyProtection="1">
      <alignment horizontal="right" wrapText="1"/>
      <protection/>
    </xf>
    <xf numFmtId="3" fontId="19" fillId="0" borderId="69" xfId="0" applyNumberFormat="1" applyFont="1" applyBorder="1" applyAlignment="1" applyProtection="1">
      <alignment horizontal="right" wrapText="1"/>
      <protection/>
    </xf>
    <xf numFmtId="3" fontId="19" fillId="0" borderId="70" xfId="0" applyNumberFormat="1" applyFont="1" applyBorder="1" applyAlignment="1" applyProtection="1">
      <alignment horizontal="right" wrapText="1"/>
      <protection/>
    </xf>
    <xf numFmtId="0" fontId="18" fillId="0" borderId="17" xfId="25" applyFont="1" applyBorder="1" applyAlignment="1" applyProtection="1">
      <alignment horizontal="left" vertical="center"/>
      <protection/>
    </xf>
    <xf numFmtId="0" fontId="8" fillId="0" borderId="71" xfId="25" applyFont="1" applyBorder="1" applyAlignment="1" applyProtection="1">
      <alignment horizontal="left" vertical="center" wrapText="1"/>
      <protection/>
    </xf>
    <xf numFmtId="3" fontId="16" fillId="0" borderId="22" xfId="0" applyNumberFormat="1" applyFont="1" applyBorder="1" applyAlignment="1" applyProtection="1">
      <alignment horizontal="right"/>
      <protection locked="0"/>
    </xf>
    <xf numFmtId="3" fontId="16" fillId="0" borderId="23" xfId="0" applyNumberFormat="1" applyFont="1" applyBorder="1" applyAlignment="1" applyProtection="1">
      <alignment horizontal="right"/>
      <protection locked="0"/>
    </xf>
    <xf numFmtId="3" fontId="16" fillId="0" borderId="24" xfId="0" applyNumberFormat="1" applyFont="1" applyBorder="1" applyAlignment="1" applyProtection="1">
      <alignment horizontal="right"/>
      <protection locked="0"/>
    </xf>
    <xf numFmtId="0" fontId="8" fillId="0" borderId="14" xfId="25" applyFont="1" applyBorder="1" applyAlignment="1" applyProtection="1">
      <alignment horizontal="left" vertical="center" wrapText="1"/>
      <protection/>
    </xf>
    <xf numFmtId="3" fontId="16" fillId="0" borderId="25" xfId="0" applyNumberFormat="1" applyFont="1" applyBorder="1" applyProtection="1">
      <protection locked="0"/>
    </xf>
    <xf numFmtId="3" fontId="16" fillId="0" borderId="27" xfId="0" applyNumberFormat="1" applyFont="1" applyBorder="1" applyProtection="1">
      <protection locked="0"/>
    </xf>
    <xf numFmtId="3" fontId="16" fillId="0" borderId="28" xfId="0" applyNumberFormat="1" applyFont="1" applyBorder="1" applyProtection="1">
      <protection locked="0"/>
    </xf>
    <xf numFmtId="3" fontId="27" fillId="0" borderId="28" xfId="0" applyNumberFormat="1" applyFont="1" applyBorder="1" applyAlignment="1" applyProtection="1">
      <alignment horizontal="right"/>
      <protection locked="0"/>
    </xf>
    <xf numFmtId="3" fontId="6" fillId="0" borderId="25" xfId="0" applyNumberFormat="1" applyFont="1" applyBorder="1" applyProtection="1">
      <protection locked="0"/>
    </xf>
    <xf numFmtId="3" fontId="6" fillId="0" borderId="27" xfId="0" applyNumberFormat="1" applyFont="1" applyBorder="1" applyProtection="1">
      <protection locked="0"/>
    </xf>
    <xf numFmtId="3" fontId="6" fillId="0" borderId="28" xfId="0" applyNumberFormat="1" applyFont="1" applyBorder="1" applyProtection="1">
      <protection locked="0"/>
    </xf>
    <xf numFmtId="3" fontId="19" fillId="0" borderId="27" xfId="0" applyNumberFormat="1" applyFont="1" applyBorder="1" applyAlignment="1" applyProtection="1">
      <alignment horizontal="right"/>
      <protection/>
    </xf>
    <xf numFmtId="3" fontId="19" fillId="0" borderId="28" xfId="0" applyNumberFormat="1" applyFont="1" applyBorder="1" applyAlignment="1" applyProtection="1">
      <alignment horizontal="right"/>
      <protection/>
    </xf>
    <xf numFmtId="3" fontId="19" fillId="0" borderId="25" xfId="0" applyNumberFormat="1" applyFont="1" applyBorder="1" applyAlignment="1" applyProtection="1">
      <alignment horizontal="right"/>
      <protection/>
    </xf>
    <xf numFmtId="0" fontId="11" fillId="0" borderId="14" xfId="25" applyFont="1" applyBorder="1" applyAlignment="1" applyProtection="1">
      <alignment horizontal="left" vertical="top" wrapText="1"/>
      <protection/>
    </xf>
    <xf numFmtId="0" fontId="8" fillId="0" borderId="65" xfId="25" applyFont="1" applyBorder="1" applyAlignment="1" applyProtection="1">
      <alignment horizontal="left" vertical="top" wrapText="1"/>
      <protection/>
    </xf>
    <xf numFmtId="0" fontId="8" fillId="0" borderId="14" xfId="25" applyFont="1" applyBorder="1" applyAlignment="1" applyProtection="1">
      <alignment horizontal="left" vertical="top" wrapText="1"/>
      <protection/>
    </xf>
    <xf numFmtId="0" fontId="18" fillId="0" borderId="14" xfId="25" applyFont="1" applyBorder="1" applyAlignment="1" applyProtection="1">
      <alignment horizontal="left" vertical="top" wrapText="1"/>
      <protection/>
    </xf>
    <xf numFmtId="3" fontId="19" fillId="0" borderId="25" xfId="0" applyNumberFormat="1" applyFont="1" applyBorder="1" applyAlignment="1" applyProtection="1">
      <alignment horizontal="right"/>
      <protection locked="0"/>
    </xf>
    <xf numFmtId="3" fontId="19" fillId="0" borderId="27" xfId="0" applyNumberFormat="1" applyFont="1" applyBorder="1" applyAlignment="1" applyProtection="1">
      <alignment horizontal="right"/>
      <protection locked="0"/>
    </xf>
    <xf numFmtId="3" fontId="19" fillId="0" borderId="28" xfId="0" applyNumberFormat="1" applyFont="1" applyBorder="1" applyAlignment="1" applyProtection="1">
      <alignment horizontal="right"/>
      <protection locked="0"/>
    </xf>
    <xf numFmtId="3" fontId="21" fillId="0" borderId="25" xfId="0" applyNumberFormat="1" applyFont="1" applyBorder="1" applyAlignment="1" applyProtection="1">
      <alignment horizontal="right"/>
      <protection/>
    </xf>
    <xf numFmtId="3" fontId="21" fillId="0" borderId="27" xfId="0" applyNumberFormat="1" applyFont="1" applyBorder="1" applyAlignment="1" applyProtection="1">
      <alignment horizontal="right"/>
      <protection/>
    </xf>
    <xf numFmtId="3" fontId="21" fillId="0" borderId="28" xfId="0" applyNumberFormat="1" applyFont="1" applyBorder="1" applyAlignment="1" applyProtection="1">
      <alignment horizontal="right"/>
      <protection/>
    </xf>
    <xf numFmtId="0" fontId="11" fillId="0" borderId="17" xfId="25" applyFont="1" applyBorder="1" applyAlignment="1" applyProtection="1">
      <alignment horizontal="left" vertical="center"/>
      <protection/>
    </xf>
    <xf numFmtId="3" fontId="11" fillId="0" borderId="5" xfId="0" applyNumberFormat="1" applyFont="1" applyBorder="1" applyProtection="1">
      <protection locked="0"/>
    </xf>
    <xf numFmtId="3" fontId="11" fillId="0" borderId="6" xfId="0" applyNumberFormat="1" applyFont="1" applyBorder="1" applyProtection="1">
      <protection locked="0"/>
    </xf>
    <xf numFmtId="3" fontId="11" fillId="0" borderId="8" xfId="0" applyNumberFormat="1" applyFont="1" applyBorder="1" applyProtection="1">
      <protection locked="0"/>
    </xf>
    <xf numFmtId="0" fontId="10" fillId="0" borderId="72" xfId="0" applyFont="1" applyBorder="1" applyAlignment="1" applyProtection="1">
      <alignment horizontal="center" vertical="center" wrapText="1"/>
      <protection/>
    </xf>
    <xf numFmtId="0" fontId="10" fillId="0" borderId="73" xfId="0" applyFont="1" applyBorder="1" applyAlignment="1" applyProtection="1">
      <alignment horizontal="center" vertical="center" wrapText="1"/>
      <protection/>
    </xf>
    <xf numFmtId="0" fontId="10" fillId="0" borderId="74" xfId="0" applyFont="1" applyBorder="1" applyAlignment="1" applyProtection="1">
      <alignment horizontal="center" vertical="center"/>
      <protection/>
    </xf>
    <xf numFmtId="0" fontId="10" fillId="0" borderId="20" xfId="0" applyFont="1" applyBorder="1" applyAlignment="1" applyProtection="1">
      <alignment horizontal="center" vertical="center"/>
      <protection/>
    </xf>
    <xf numFmtId="0" fontId="10" fillId="0" borderId="21" xfId="0" applyFont="1" applyBorder="1" applyAlignment="1" applyProtection="1">
      <alignment horizontal="center" vertical="center"/>
      <protection/>
    </xf>
    <xf numFmtId="0" fontId="10" fillId="0" borderId="10" xfId="0" applyFont="1" applyBorder="1" applyAlignment="1" applyProtection="1">
      <alignment horizontal="right" vertical="center" wrapText="1"/>
      <protection/>
    </xf>
    <xf numFmtId="0" fontId="10" fillId="0" borderId="75" xfId="0" applyFont="1" applyBorder="1" applyAlignment="1" applyProtection="1">
      <alignment horizontal="right" vertical="center" wrapText="1"/>
      <protection/>
    </xf>
    <xf numFmtId="0" fontId="10" fillId="0" borderId="76" xfId="0" applyFont="1" applyBorder="1" applyAlignment="1" applyProtection="1">
      <alignment horizontal="center" vertical="center"/>
      <protection/>
    </xf>
    <xf numFmtId="0" fontId="10" fillId="0" borderId="10" xfId="0" applyFont="1" applyBorder="1" applyAlignment="1" applyProtection="1">
      <alignment horizontal="center" vertical="center"/>
      <protection/>
    </xf>
    <xf numFmtId="0" fontId="12" fillId="0" borderId="0" xfId="0" applyFont="1" applyBorder="1" applyAlignment="1" applyProtection="1">
      <alignment horizontal="center" vertical="center" wrapText="1"/>
      <protection/>
    </xf>
    <xf numFmtId="0" fontId="12" fillId="0" borderId="77" xfId="0" applyFont="1" applyBorder="1" applyAlignment="1" applyProtection="1">
      <alignment horizontal="center" vertical="center" wrapText="1"/>
      <protection/>
    </xf>
    <xf numFmtId="0" fontId="10" fillId="0" borderId="11" xfId="0" applyFont="1" applyBorder="1" applyAlignment="1" applyProtection="1">
      <alignment horizontal="right" vertical="center" wrapText="1"/>
      <protection/>
    </xf>
    <xf numFmtId="0" fontId="10" fillId="0" borderId="78" xfId="0" applyFont="1" applyBorder="1" applyAlignment="1" applyProtection="1">
      <alignment horizontal="right" vertical="center" wrapText="1"/>
      <protection/>
    </xf>
    <xf numFmtId="0" fontId="10" fillId="0" borderId="74" xfId="0" applyFont="1" applyBorder="1" applyAlignment="1" applyProtection="1">
      <alignment horizontal="center" vertical="center" wrapText="1"/>
      <protection/>
    </xf>
    <xf numFmtId="0" fontId="0" fillId="0" borderId="20" xfId="0" applyBorder="1" applyAlignment="1">
      <alignment vertical="center"/>
    </xf>
    <xf numFmtId="0" fontId="0" fillId="0" borderId="21" xfId="0" applyBorder="1" applyAlignment="1">
      <alignment vertical="center"/>
    </xf>
    <xf numFmtId="0" fontId="8" fillId="0" borderId="0" xfId="0" applyFont="1" applyBorder="1" applyAlignment="1" applyProtection="1" quotePrefix="1">
      <alignment horizontal="left" vertical="top" wrapText="1"/>
      <protection/>
    </xf>
    <xf numFmtId="0" fontId="10" fillId="0" borderId="11" xfId="0" applyFont="1" applyBorder="1" applyAlignment="1" applyProtection="1">
      <alignment horizontal="center" vertical="center"/>
      <protection/>
    </xf>
    <xf numFmtId="0" fontId="10" fillId="0" borderId="12" xfId="0" applyFont="1" applyBorder="1" applyAlignment="1" applyProtection="1">
      <alignment horizontal="center" vertical="center"/>
      <protection/>
    </xf>
    <xf numFmtId="0" fontId="10" fillId="0" borderId="78" xfId="0" applyFont="1" applyBorder="1" applyAlignment="1" applyProtection="1">
      <alignment horizontal="center" vertical="center"/>
      <protection/>
    </xf>
    <xf numFmtId="0" fontId="22" fillId="0" borderId="0" xfId="0" applyFont="1" applyBorder="1" applyAlignment="1" applyProtection="1">
      <alignment horizontal="center" vertical="center" wrapText="1"/>
      <protection/>
    </xf>
    <xf numFmtId="0" fontId="12" fillId="0" borderId="79" xfId="0" applyFont="1" applyBorder="1" applyAlignment="1" applyProtection="1">
      <alignment horizontal="center" vertical="center" wrapText="1"/>
      <protection/>
    </xf>
    <xf numFmtId="0" fontId="12" fillId="0" borderId="80" xfId="0" applyFont="1" applyBorder="1" applyAlignment="1" applyProtection="1">
      <alignment horizontal="center" vertical="center" wrapText="1"/>
      <protection/>
    </xf>
    <xf numFmtId="0" fontId="12" fillId="0" borderId="81" xfId="0" applyFont="1" applyBorder="1" applyAlignment="1" applyProtection="1">
      <alignment horizontal="center" vertical="center" wrapText="1"/>
      <protection/>
    </xf>
    <xf numFmtId="0" fontId="12" fillId="0" borderId="82" xfId="0" applyFont="1" applyBorder="1" applyAlignment="1" applyProtection="1">
      <alignment horizontal="center" vertical="center" wrapText="1"/>
      <protection/>
    </xf>
    <xf numFmtId="0" fontId="9" fillId="0" borderId="64" xfId="0" applyFont="1" applyBorder="1" applyAlignment="1" applyProtection="1" quotePrefix="1">
      <alignment horizontal="left" vertical="top" wrapText="1"/>
      <protection/>
    </xf>
    <xf numFmtId="0" fontId="9" fillId="0" borderId="0" xfId="0" applyFont="1" applyBorder="1" applyAlignment="1" applyProtection="1" quotePrefix="1">
      <alignment horizontal="left" vertical="top" wrapText="1"/>
      <protection/>
    </xf>
    <xf numFmtId="0" fontId="12" fillId="0" borderId="83" xfId="0" applyFont="1" applyBorder="1" applyAlignment="1" applyProtection="1">
      <alignment horizontal="center" vertical="center" wrapText="1"/>
      <protection/>
    </xf>
    <xf numFmtId="0" fontId="12" fillId="0" borderId="84" xfId="0" applyFont="1" applyBorder="1" applyAlignment="1" applyProtection="1">
      <alignment horizontal="center" vertical="center" wrapText="1"/>
      <protection/>
    </xf>
    <xf numFmtId="0" fontId="0" fillId="0" borderId="20" xfId="0" applyBorder="1" applyAlignment="1">
      <alignment horizontal="center" vertical="center"/>
    </xf>
    <xf numFmtId="0" fontId="0" fillId="0" borderId="21" xfId="0" applyBorder="1" applyAlignment="1">
      <alignment horizontal="center" vertical="center"/>
    </xf>
    <xf numFmtId="0" fontId="10" fillId="0" borderId="72" xfId="0" applyNumberFormat="1" applyFont="1" applyBorder="1" applyAlignment="1" applyProtection="1">
      <alignment horizontal="center" vertical="center" wrapText="1"/>
      <protection/>
    </xf>
    <xf numFmtId="0" fontId="10" fillId="0" borderId="73" xfId="0" applyNumberFormat="1" applyFont="1" applyBorder="1" applyAlignment="1" applyProtection="1">
      <alignment horizontal="center" vertical="center" wrapText="1"/>
      <protection/>
    </xf>
    <xf numFmtId="0" fontId="4" fillId="0" borderId="0" xfId="0" applyFont="1" applyBorder="1" applyAlignment="1" applyProtection="1">
      <alignment horizontal="left" vertical="center" wrapText="1"/>
      <protection/>
    </xf>
    <xf numFmtId="0" fontId="5" fillId="0" borderId="0" xfId="0" applyFont="1" applyBorder="1" applyAlignment="1" applyProtection="1">
      <alignment horizontal="left" vertical="center" wrapText="1"/>
      <protection/>
    </xf>
    <xf numFmtId="0" fontId="11" fillId="0" borderId="65" xfId="25" applyFont="1" applyBorder="1" applyAlignment="1" applyProtection="1">
      <alignment horizontal="left" vertical="center"/>
      <protection/>
    </xf>
    <xf numFmtId="0" fontId="8" fillId="0" borderId="85" xfId="25" applyFont="1" applyBorder="1" applyAlignment="1" applyProtection="1">
      <alignment horizontal="left" vertical="center" wrapText="1"/>
      <protection/>
    </xf>
    <xf numFmtId="0" fontId="8" fillId="0" borderId="86" xfId="25" applyFont="1" applyBorder="1" applyAlignment="1" applyProtection="1">
      <alignment horizontal="left" vertical="center" wrapText="1"/>
      <protection/>
    </xf>
    <xf numFmtId="0" fontId="8" fillId="0" borderId="87" xfId="25" applyFont="1" applyBorder="1" applyAlignment="1" applyProtection="1">
      <alignment horizontal="left" vertical="center" wrapText="1"/>
      <protection/>
    </xf>
    <xf numFmtId="0" fontId="8" fillId="0" borderId="32" xfId="25" applyFont="1" applyBorder="1" applyAlignment="1" applyProtection="1">
      <alignment horizontal="left" vertical="center" wrapText="1"/>
      <protection/>
    </xf>
    <xf numFmtId="0" fontId="8" fillId="0" borderId="27" xfId="25" applyFont="1" applyBorder="1" applyAlignment="1" applyProtection="1">
      <alignment horizontal="left" vertical="center" wrapText="1"/>
      <protection/>
    </xf>
    <xf numFmtId="0" fontId="8" fillId="0" borderId="23" xfId="25" applyFont="1" applyBorder="1" applyAlignment="1" applyProtection="1">
      <alignment horizontal="left" vertical="center" wrapText="1"/>
      <protection/>
    </xf>
    <xf numFmtId="0" fontId="8" fillId="0" borderId="88" xfId="25" applyFont="1" applyBorder="1" applyAlignment="1" applyProtection="1">
      <alignment horizontal="left" vertical="center" wrapText="1"/>
      <protection/>
    </xf>
    <xf numFmtId="0" fontId="8" fillId="0" borderId="89" xfId="25" applyFont="1" applyBorder="1" applyAlignment="1" applyProtection="1">
      <alignment horizontal="left" vertical="center" wrapText="1"/>
      <protection/>
    </xf>
    <xf numFmtId="0" fontId="8" fillId="0" borderId="90" xfId="25" applyFont="1" applyBorder="1" applyAlignment="1" applyProtection="1">
      <alignment horizontal="left" vertical="center" wrapText="1"/>
      <protection/>
    </xf>
    <xf numFmtId="0" fontId="8" fillId="0" borderId="34" xfId="25" applyFont="1" applyBorder="1" applyAlignment="1" applyProtection="1">
      <alignment horizontal="left" vertical="center" wrapText="1"/>
      <protection/>
    </xf>
    <xf numFmtId="0" fontId="8" fillId="0" borderId="28" xfId="25" applyFont="1" applyBorder="1" applyAlignment="1" applyProtection="1">
      <alignment horizontal="left" vertical="center" wrapText="1"/>
      <protection/>
    </xf>
    <xf numFmtId="0" fontId="8" fillId="0" borderId="24" xfId="25" applyFont="1" applyBorder="1" applyAlignment="1" applyProtection="1">
      <alignment horizontal="left" vertical="center" wrapText="1"/>
      <protection/>
    </xf>
    <xf numFmtId="3" fontId="16" fillId="0" borderId="91" xfId="0" applyNumberFormat="1" applyFont="1" applyBorder="1" applyAlignment="1" applyProtection="1">
      <alignment horizontal="right" wrapText="1"/>
      <protection/>
    </xf>
    <xf numFmtId="3" fontId="16" fillId="0" borderId="13" xfId="0" applyNumberFormat="1" applyFont="1" applyBorder="1" applyAlignment="1" applyProtection="1">
      <alignment horizontal="right" wrapText="1"/>
      <protection/>
    </xf>
    <xf numFmtId="3" fontId="16" fillId="0" borderId="92" xfId="0" applyNumberFormat="1" applyFont="1" applyBorder="1" applyAlignment="1" applyProtection="1">
      <alignment horizontal="right" wrapText="1"/>
      <protection/>
    </xf>
    <xf numFmtId="3" fontId="16" fillId="0" borderId="93" xfId="0" applyNumberFormat="1" applyFont="1" applyBorder="1" applyAlignment="1" applyProtection="1">
      <alignment horizontal="right" wrapText="1"/>
      <protection/>
    </xf>
    <xf numFmtId="3" fontId="16" fillId="0" borderId="94" xfId="0" applyNumberFormat="1" applyFont="1" applyBorder="1" applyAlignment="1" applyProtection="1">
      <alignment horizontal="right" wrapText="1"/>
      <protection/>
    </xf>
    <xf numFmtId="3" fontId="16" fillId="0" borderId="60" xfId="0" applyNumberFormat="1" applyFont="1" applyBorder="1" applyAlignment="1" applyProtection="1">
      <alignment horizontal="right" wrapText="1"/>
      <protection/>
    </xf>
    <xf numFmtId="3" fontId="16" fillId="0" borderId="87" xfId="0" applyNumberFormat="1" applyFont="1" applyBorder="1" applyAlignment="1" applyProtection="1">
      <alignment horizontal="right" wrapText="1"/>
      <protection/>
    </xf>
    <xf numFmtId="3" fontId="16" fillId="0" borderId="86" xfId="0" applyNumberFormat="1" applyFont="1" applyBorder="1" applyAlignment="1" applyProtection="1">
      <alignment horizontal="right" wrapText="1"/>
      <protection/>
    </xf>
    <xf numFmtId="3" fontId="20" fillId="0" borderId="87" xfId="0" applyNumberFormat="1" applyFont="1" applyBorder="1" applyAlignment="1" applyProtection="1">
      <alignment horizontal="right" wrapText="1"/>
      <protection/>
    </xf>
    <xf numFmtId="3" fontId="20" fillId="0" borderId="27" xfId="0" applyNumberFormat="1" applyFont="1" applyBorder="1" applyAlignment="1" applyProtection="1">
      <alignment horizontal="right" wrapText="1"/>
      <protection/>
    </xf>
    <xf numFmtId="3" fontId="16" fillId="0" borderId="95" xfId="0" applyNumberFormat="1" applyFont="1" applyBorder="1" applyAlignment="1" applyProtection="1">
      <alignment horizontal="right" wrapText="1"/>
      <protection/>
    </xf>
    <xf numFmtId="3" fontId="16" fillId="0" borderId="61" xfId="0" applyNumberFormat="1" applyFont="1" applyBorder="1" applyAlignment="1" applyProtection="1">
      <alignment horizontal="right" wrapText="1"/>
      <protection/>
    </xf>
    <xf numFmtId="3" fontId="16" fillId="0" borderId="90" xfId="0" applyNumberFormat="1" applyFont="1" applyBorder="1" applyAlignment="1" applyProtection="1">
      <alignment horizontal="right" wrapText="1"/>
      <protection/>
    </xf>
    <xf numFmtId="3" fontId="16" fillId="0" borderId="89" xfId="0" applyNumberFormat="1" applyFont="1" applyBorder="1" applyAlignment="1" applyProtection="1">
      <alignment horizontal="right" wrapText="1"/>
      <protection/>
    </xf>
    <xf numFmtId="3" fontId="20" fillId="0" borderId="90" xfId="0" applyNumberFormat="1" applyFont="1" applyBorder="1" applyAlignment="1" applyProtection="1">
      <alignment horizontal="right" wrapText="1"/>
      <protection/>
    </xf>
    <xf numFmtId="3" fontId="20" fillId="0" borderId="28" xfId="0" applyNumberFormat="1" applyFont="1" applyBorder="1" applyAlignment="1" applyProtection="1">
      <alignment horizontal="right" wrapText="1"/>
      <protection/>
    </xf>
    <xf numFmtId="0" fontId="8" fillId="0" borderId="94" xfId="25" applyFont="1" applyBorder="1" applyAlignment="1" applyProtection="1">
      <alignment horizontal="left" vertical="center" wrapText="1"/>
      <protection/>
    </xf>
    <xf numFmtId="0" fontId="8" fillId="0" borderId="96" xfId="25" applyFont="1" applyBorder="1" applyAlignment="1" applyProtection="1">
      <alignment horizontal="left" vertical="center" wrapText="1"/>
      <protection/>
    </xf>
    <xf numFmtId="0" fontId="8" fillId="0" borderId="95" xfId="25" applyFont="1" applyBorder="1" applyAlignment="1" applyProtection="1">
      <alignment horizontal="left" vertical="center" wrapText="1"/>
      <protection/>
    </xf>
    <xf numFmtId="0" fontId="8" fillId="0" borderId="97" xfId="25" applyFont="1" applyBorder="1" applyAlignment="1" applyProtection="1">
      <alignment horizontal="left" vertical="center" wrapText="1"/>
      <protection/>
    </xf>
    <xf numFmtId="3" fontId="16" fillId="0" borderId="30" xfId="0" applyNumberFormat="1" applyFont="1" applyBorder="1" applyAlignment="1" applyProtection="1">
      <alignment horizontal="right" wrapText="1"/>
      <protection/>
    </xf>
    <xf numFmtId="3" fontId="16" fillId="0" borderId="98" xfId="0" applyNumberFormat="1" applyFont="1" applyBorder="1" applyAlignment="1" applyProtection="1">
      <alignment horizontal="right" wrapText="1"/>
      <protection/>
    </xf>
    <xf numFmtId="3" fontId="20" fillId="0" borderId="94" xfId="0" applyNumberFormat="1" applyFont="1" applyBorder="1" applyAlignment="1" applyProtection="1">
      <alignment horizontal="right" wrapText="1"/>
      <protection/>
    </xf>
    <xf numFmtId="3" fontId="20" fillId="0" borderId="32" xfId="0" applyNumberFormat="1" applyFont="1" applyBorder="1" applyAlignment="1" applyProtection="1">
      <alignment horizontal="right" wrapText="1"/>
      <protection/>
    </xf>
    <xf numFmtId="3" fontId="20" fillId="0" borderId="96" xfId="0" applyNumberFormat="1" applyFont="1" applyBorder="1" applyAlignment="1" applyProtection="1">
      <alignment horizontal="right" wrapText="1"/>
      <protection/>
    </xf>
    <xf numFmtId="3" fontId="16" fillId="0" borderId="32" xfId="0" applyNumberFormat="1" applyFont="1" applyBorder="1" applyAlignment="1" applyProtection="1">
      <alignment horizontal="right" wrapText="1"/>
      <protection/>
    </xf>
    <xf numFmtId="3" fontId="16" fillId="0" borderId="96" xfId="0" applyNumberFormat="1" applyFont="1" applyBorder="1" applyAlignment="1" applyProtection="1">
      <alignment horizontal="right" wrapText="1"/>
      <protection/>
    </xf>
    <xf numFmtId="3" fontId="20" fillId="0" borderId="95" xfId="0" applyNumberFormat="1" applyFont="1" applyBorder="1" applyAlignment="1" applyProtection="1">
      <alignment horizontal="right" wrapText="1"/>
      <protection/>
    </xf>
    <xf numFmtId="3" fontId="20" fillId="0" borderId="34" xfId="0" applyNumberFormat="1" applyFont="1" applyBorder="1" applyAlignment="1" applyProtection="1">
      <alignment horizontal="right" wrapText="1"/>
      <protection/>
    </xf>
    <xf numFmtId="3" fontId="20" fillId="0" borderId="97" xfId="0" applyNumberFormat="1" applyFont="1" applyBorder="1" applyAlignment="1" applyProtection="1">
      <alignment horizontal="right" wrapText="1"/>
      <protection/>
    </xf>
    <xf numFmtId="0" fontId="8" fillId="0" borderId="99" xfId="25" applyFont="1" applyBorder="1" applyAlignment="1" applyProtection="1">
      <alignment horizontal="left" vertical="center" wrapText="1"/>
      <protection/>
    </xf>
    <xf numFmtId="0" fontId="8" fillId="0" borderId="100" xfId="25" applyFont="1" applyBorder="1" applyAlignment="1" applyProtection="1">
      <alignment horizontal="left" vertical="center" wrapText="1"/>
      <protection/>
    </xf>
    <xf numFmtId="3" fontId="16" fillId="0" borderId="101" xfId="0" applyNumberFormat="1" applyFont="1" applyBorder="1" applyAlignment="1" applyProtection="1">
      <alignment horizontal="right" wrapText="1"/>
      <protection/>
    </xf>
    <xf numFmtId="3" fontId="16" fillId="0" borderId="102" xfId="0" applyNumberFormat="1" applyFont="1" applyBorder="1" applyAlignment="1" applyProtection="1">
      <alignment horizontal="right" wrapText="1"/>
      <protection/>
    </xf>
    <xf numFmtId="3" fontId="20" fillId="0" borderId="85" xfId="0" applyNumberFormat="1" applyFont="1" applyBorder="1" applyAlignment="1" applyProtection="1">
      <alignment horizontal="right" wrapText="1"/>
      <protection/>
    </xf>
    <xf numFmtId="3" fontId="20" fillId="0" borderId="99" xfId="0" applyNumberFormat="1" applyFont="1" applyBorder="1" applyAlignment="1" applyProtection="1">
      <alignment horizontal="right" wrapText="1"/>
      <protection/>
    </xf>
    <xf numFmtId="3" fontId="16" fillId="0" borderId="85" xfId="0" applyNumberFormat="1" applyFont="1" applyBorder="1" applyAlignment="1" applyProtection="1">
      <alignment horizontal="right" wrapText="1"/>
      <protection/>
    </xf>
    <xf numFmtId="3" fontId="16" fillId="0" borderId="99" xfId="0" applyNumberFormat="1" applyFont="1" applyBorder="1" applyAlignment="1" applyProtection="1">
      <alignment horizontal="right" wrapText="1"/>
      <protection/>
    </xf>
    <xf numFmtId="3" fontId="20" fillId="0" borderId="88" xfId="0" applyNumberFormat="1" applyFont="1" applyBorder="1" applyAlignment="1" applyProtection="1">
      <alignment horizontal="right" wrapText="1"/>
      <protection/>
    </xf>
    <xf numFmtId="3" fontId="20" fillId="0" borderId="100" xfId="0" applyNumberFormat="1" applyFont="1" applyBorder="1" applyAlignment="1" applyProtection="1">
      <alignment horizontal="right" wrapText="1"/>
      <protection/>
    </xf>
    <xf numFmtId="3" fontId="16" fillId="0" borderId="91" xfId="0" applyNumberFormat="1" applyFont="1" applyBorder="1" applyAlignment="1" applyProtection="1">
      <alignment horizontal="right" wrapText="1"/>
      <protection locked="0"/>
    </xf>
    <xf numFmtId="3" fontId="16" fillId="0" borderId="30" xfId="0" applyNumberFormat="1" applyFont="1" applyBorder="1" applyAlignment="1" applyProtection="1">
      <alignment horizontal="right" wrapText="1"/>
      <protection locked="0"/>
    </xf>
    <xf numFmtId="3" fontId="16" fillId="0" borderId="92" xfId="0" applyNumberFormat="1" applyFont="1" applyBorder="1" applyAlignment="1" applyProtection="1">
      <alignment horizontal="right" wrapText="1"/>
      <protection locked="0"/>
    </xf>
    <xf numFmtId="3" fontId="16" fillId="0" borderId="98" xfId="0" applyNumberFormat="1" applyFont="1" applyBorder="1" applyAlignment="1" applyProtection="1">
      <alignment horizontal="right" wrapText="1"/>
      <protection locked="0"/>
    </xf>
    <xf numFmtId="3" fontId="16" fillId="0" borderId="94" xfId="0" applyNumberFormat="1" applyFont="1" applyBorder="1" applyAlignment="1" applyProtection="1">
      <alignment horizontal="right" wrapText="1"/>
      <protection locked="0"/>
    </xf>
    <xf numFmtId="3" fontId="16" fillId="0" borderId="32" xfId="0" applyNumberFormat="1" applyFont="1" applyBorder="1" applyAlignment="1" applyProtection="1">
      <alignment horizontal="right" wrapText="1"/>
      <protection locked="0"/>
    </xf>
    <xf numFmtId="3" fontId="16" fillId="0" borderId="87" xfId="0" applyNumberFormat="1" applyFont="1" applyBorder="1" applyAlignment="1" applyProtection="1">
      <alignment horizontal="right" wrapText="1"/>
      <protection locked="0"/>
    </xf>
    <xf numFmtId="3" fontId="16" fillId="0" borderId="96" xfId="0" applyNumberFormat="1" applyFont="1" applyBorder="1" applyAlignment="1" applyProtection="1">
      <alignment horizontal="right" wrapText="1"/>
      <protection locked="0"/>
    </xf>
    <xf numFmtId="3" fontId="20" fillId="0" borderId="87" xfId="0" applyNumberFormat="1" applyFont="1" applyBorder="1" applyAlignment="1" applyProtection="1">
      <alignment horizontal="right" wrapText="1"/>
      <protection locked="0"/>
    </xf>
    <xf numFmtId="3" fontId="16" fillId="0" borderId="95" xfId="0" applyNumberFormat="1" applyFont="1" applyBorder="1" applyAlignment="1" applyProtection="1">
      <alignment horizontal="right" wrapText="1"/>
      <protection locked="0"/>
    </xf>
    <xf numFmtId="3" fontId="16" fillId="0" borderId="34" xfId="0" applyNumberFormat="1" applyFont="1" applyBorder="1" applyAlignment="1" applyProtection="1">
      <alignment horizontal="right" wrapText="1"/>
      <protection locked="0"/>
    </xf>
    <xf numFmtId="3" fontId="16" fillId="0" borderId="90" xfId="0" applyNumberFormat="1" applyFont="1" applyBorder="1" applyAlignment="1" applyProtection="1">
      <alignment horizontal="right" wrapText="1"/>
      <protection locked="0"/>
    </xf>
    <xf numFmtId="3" fontId="16" fillId="0" borderId="97" xfId="0" applyNumberFormat="1" applyFont="1" applyBorder="1" applyAlignment="1" applyProtection="1">
      <alignment horizontal="right" wrapText="1"/>
      <protection locked="0"/>
    </xf>
    <xf numFmtId="3" fontId="20" fillId="0" borderId="90" xfId="0" applyNumberFormat="1" applyFont="1" applyBorder="1" applyAlignment="1" applyProtection="1">
      <alignment horizontal="right" wrapText="1"/>
      <protection locked="0"/>
    </xf>
    <xf numFmtId="0" fontId="8" fillId="0" borderId="103" xfId="25" applyFont="1" applyBorder="1" applyAlignment="1" applyProtection="1">
      <alignment horizontal="left" vertical="center" wrapText="1"/>
      <protection/>
    </xf>
    <xf numFmtId="0" fontId="8" fillId="0" borderId="104" xfId="25" applyFont="1" applyBorder="1" applyAlignment="1" applyProtection="1">
      <alignment horizontal="left" vertical="center" wrapText="1"/>
      <protection/>
    </xf>
    <xf numFmtId="3" fontId="20" fillId="0" borderId="91" xfId="0" applyNumberFormat="1" applyFont="1" applyBorder="1" applyAlignment="1" applyProtection="1">
      <alignment horizontal="right" wrapText="1"/>
      <protection locked="0"/>
    </xf>
    <xf numFmtId="3" fontId="20" fillId="0" borderId="30" xfId="0" applyNumberFormat="1" applyFont="1" applyBorder="1" applyAlignment="1" applyProtection="1">
      <alignment horizontal="right" wrapText="1"/>
      <protection locked="0"/>
    </xf>
    <xf numFmtId="3" fontId="20" fillId="0" borderId="92" xfId="0" applyNumberFormat="1" applyFont="1" applyBorder="1" applyAlignment="1" applyProtection="1">
      <alignment horizontal="right" wrapText="1"/>
      <protection locked="0"/>
    </xf>
    <xf numFmtId="3" fontId="20" fillId="0" borderId="98" xfId="0" applyNumberFormat="1" applyFont="1" applyBorder="1" applyAlignment="1" applyProtection="1">
      <alignment horizontal="right" wrapText="1"/>
      <protection locked="0"/>
    </xf>
    <xf numFmtId="3" fontId="20" fillId="0" borderId="94" xfId="0" applyNumberFormat="1" applyFont="1" applyBorder="1" applyAlignment="1" applyProtection="1">
      <alignment horizontal="right" wrapText="1"/>
      <protection locked="0"/>
    </xf>
    <xf numFmtId="3" fontId="20" fillId="0" borderId="32" xfId="0" applyNumberFormat="1" applyFont="1" applyBorder="1" applyAlignment="1" applyProtection="1">
      <alignment horizontal="right" wrapText="1"/>
      <protection locked="0"/>
    </xf>
    <xf numFmtId="3" fontId="20" fillId="0" borderId="96" xfId="0" applyNumberFormat="1" applyFont="1" applyBorder="1" applyAlignment="1" applyProtection="1">
      <alignment horizontal="right" wrapText="1"/>
      <protection locked="0"/>
    </xf>
    <xf numFmtId="3" fontId="20" fillId="0" borderId="95" xfId="0" applyNumberFormat="1" applyFont="1" applyBorder="1" applyAlignment="1" applyProtection="1">
      <alignment horizontal="right" wrapText="1"/>
      <protection locked="0"/>
    </xf>
    <xf numFmtId="3" fontId="20" fillId="0" borderId="34" xfId="0" applyNumberFormat="1" applyFont="1" applyBorder="1" applyAlignment="1" applyProtection="1">
      <alignment horizontal="right" wrapText="1"/>
      <protection locked="0"/>
    </xf>
    <xf numFmtId="3" fontId="20" fillId="0" borderId="97" xfId="0" applyNumberFormat="1" applyFont="1" applyBorder="1" applyAlignment="1" applyProtection="1">
      <alignment horizontal="right" wrapText="1"/>
      <protection locked="0"/>
    </xf>
    <xf numFmtId="3" fontId="20" fillId="0" borderId="101" xfId="0" applyNumberFormat="1" applyFont="1" applyBorder="1" applyAlignment="1" applyProtection="1">
      <alignment horizontal="right" wrapText="1"/>
      <protection locked="0"/>
    </xf>
    <xf numFmtId="3" fontId="20" fillId="0" borderId="102" xfId="0" applyNumberFormat="1" applyFont="1" applyBorder="1" applyAlignment="1" applyProtection="1">
      <alignment horizontal="right" wrapText="1"/>
      <protection locked="0"/>
    </xf>
    <xf numFmtId="3" fontId="20" fillId="0" borderId="85" xfId="0" applyNumberFormat="1" applyFont="1" applyBorder="1" applyAlignment="1" applyProtection="1">
      <alignment horizontal="right" wrapText="1"/>
      <protection locked="0"/>
    </xf>
    <xf numFmtId="3" fontId="20" fillId="0" borderId="99" xfId="0" applyNumberFormat="1" applyFont="1" applyBorder="1" applyAlignment="1" applyProtection="1">
      <alignment horizontal="right" wrapText="1"/>
      <protection locked="0"/>
    </xf>
    <xf numFmtId="3" fontId="20" fillId="0" borderId="88" xfId="0" applyNumberFormat="1" applyFont="1" applyBorder="1" applyAlignment="1" applyProtection="1">
      <alignment horizontal="right" wrapText="1"/>
      <protection locked="0"/>
    </xf>
    <xf numFmtId="3" fontId="20" fillId="0" borderId="100" xfId="0" applyNumberFormat="1" applyFont="1" applyBorder="1" applyAlignment="1" applyProtection="1">
      <alignment horizontal="right" wrapText="1"/>
      <protection locked="0"/>
    </xf>
    <xf numFmtId="0" fontId="11" fillId="0" borderId="65" xfId="25" applyFont="1" applyBorder="1" applyAlignment="1" applyProtection="1">
      <alignment horizontal="left" vertical="center" wrapText="1"/>
      <protection/>
    </xf>
    <xf numFmtId="3" fontId="16" fillId="0" borderId="91" xfId="0" applyNumberFormat="1" applyFont="1" applyBorder="1" applyAlignment="1" applyProtection="1">
      <alignment horizontal="right"/>
      <protection locked="0"/>
    </xf>
    <xf numFmtId="3" fontId="16" fillId="0" borderId="92" xfId="0" applyNumberFormat="1" applyFont="1" applyBorder="1" applyAlignment="1" applyProtection="1">
      <alignment horizontal="right"/>
      <protection locked="0"/>
    </xf>
    <xf numFmtId="3" fontId="16" fillId="0" borderId="98" xfId="0" applyNumberFormat="1" applyFont="1" applyBorder="1" applyAlignment="1" applyProtection="1">
      <alignment horizontal="right"/>
      <protection locked="0"/>
    </xf>
    <xf numFmtId="3" fontId="16" fillId="0" borderId="94" xfId="0" applyNumberFormat="1" applyFont="1" applyBorder="1" applyAlignment="1" applyProtection="1">
      <alignment horizontal="right"/>
      <protection locked="0"/>
    </xf>
    <xf numFmtId="3" fontId="16" fillId="0" borderId="87" xfId="0" applyNumberFormat="1" applyFont="1" applyBorder="1" applyAlignment="1" applyProtection="1">
      <alignment horizontal="right"/>
      <protection locked="0"/>
    </xf>
    <xf numFmtId="3" fontId="16" fillId="0" borderId="96" xfId="0" applyNumberFormat="1" applyFont="1" applyBorder="1" applyAlignment="1" applyProtection="1">
      <alignment horizontal="right"/>
      <protection locked="0"/>
    </xf>
    <xf numFmtId="3" fontId="20" fillId="0" borderId="87" xfId="0" applyNumberFormat="1" applyFont="1" applyBorder="1" applyAlignment="1" applyProtection="1">
      <alignment horizontal="right"/>
      <protection locked="0"/>
    </xf>
    <xf numFmtId="3" fontId="20" fillId="0" borderId="27" xfId="0" applyNumberFormat="1" applyFont="1" applyBorder="1" applyAlignment="1" applyProtection="1">
      <alignment horizontal="right"/>
      <protection locked="0"/>
    </xf>
    <xf numFmtId="3" fontId="16" fillId="0" borderId="95" xfId="0" applyNumberFormat="1" applyFont="1" applyBorder="1" applyAlignment="1" applyProtection="1">
      <alignment horizontal="right"/>
      <protection locked="0"/>
    </xf>
    <xf numFmtId="3" fontId="16" fillId="0" borderId="90" xfId="0" applyNumberFormat="1" applyFont="1" applyBorder="1" applyAlignment="1" applyProtection="1">
      <alignment horizontal="right"/>
      <protection locked="0"/>
    </xf>
    <xf numFmtId="3" fontId="16" fillId="0" borderId="97" xfId="0" applyNumberFormat="1" applyFont="1" applyBorder="1" applyAlignment="1" applyProtection="1">
      <alignment horizontal="right"/>
      <protection locked="0"/>
    </xf>
    <xf numFmtId="3" fontId="20" fillId="0" borderId="90" xfId="0" applyNumberFormat="1" applyFont="1" applyBorder="1" applyAlignment="1" applyProtection="1">
      <alignment horizontal="right"/>
      <protection locked="0"/>
    </xf>
    <xf numFmtId="3" fontId="20" fillId="0" borderId="28" xfId="0" applyNumberFormat="1" applyFont="1" applyBorder="1" applyAlignment="1" applyProtection="1">
      <alignment horizontal="right"/>
      <protection locked="0"/>
    </xf>
    <xf numFmtId="3" fontId="20" fillId="0" borderId="94" xfId="0" applyNumberFormat="1" applyFont="1" applyBorder="1" applyAlignment="1" applyProtection="1">
      <alignment horizontal="right"/>
      <protection locked="0"/>
    </xf>
    <xf numFmtId="3" fontId="20" fillId="0" borderId="32" xfId="0" applyNumberFormat="1" applyFont="1" applyBorder="1" applyAlignment="1" applyProtection="1">
      <alignment horizontal="right"/>
      <protection locked="0"/>
    </xf>
    <xf numFmtId="3" fontId="20" fillId="0" borderId="96" xfId="0" applyNumberFormat="1" applyFont="1" applyBorder="1" applyAlignment="1" applyProtection="1">
      <alignment horizontal="right"/>
      <protection locked="0"/>
    </xf>
    <xf numFmtId="3" fontId="20" fillId="0" borderId="95" xfId="0" applyNumberFormat="1" applyFont="1" applyBorder="1" applyAlignment="1" applyProtection="1">
      <alignment horizontal="right"/>
      <protection locked="0"/>
    </xf>
    <xf numFmtId="3" fontId="20" fillId="0" borderId="34" xfId="0" applyNumberFormat="1" applyFont="1" applyBorder="1" applyAlignment="1" applyProtection="1">
      <alignment horizontal="right"/>
      <protection locked="0"/>
    </xf>
    <xf numFmtId="3" fontId="20" fillId="0" borderId="97" xfId="0" applyNumberFormat="1" applyFont="1" applyBorder="1" applyAlignment="1" applyProtection="1">
      <alignment horizontal="right"/>
      <protection locked="0"/>
    </xf>
    <xf numFmtId="3" fontId="16" fillId="0" borderId="101" xfId="0" applyNumberFormat="1" applyFont="1" applyBorder="1" applyAlignment="1" applyProtection="1">
      <alignment horizontal="right"/>
      <protection locked="0"/>
    </xf>
    <xf numFmtId="3" fontId="16" fillId="0" borderId="102" xfId="0" applyNumberFormat="1" applyFont="1" applyBorder="1" applyAlignment="1" applyProtection="1">
      <alignment horizontal="right"/>
      <protection locked="0"/>
    </xf>
    <xf numFmtId="3" fontId="20" fillId="0" borderId="85" xfId="0" applyNumberFormat="1" applyFont="1" applyBorder="1" applyAlignment="1" applyProtection="1">
      <alignment horizontal="right"/>
      <protection locked="0"/>
    </xf>
    <xf numFmtId="3" fontId="20" fillId="0" borderId="99" xfId="0" applyNumberFormat="1" applyFont="1" applyBorder="1" applyAlignment="1" applyProtection="1">
      <alignment horizontal="right"/>
      <protection locked="0"/>
    </xf>
    <xf numFmtId="3" fontId="16" fillId="0" borderId="85" xfId="0" applyNumberFormat="1" applyFont="1" applyBorder="1" applyAlignment="1" applyProtection="1">
      <alignment horizontal="right"/>
      <protection locked="0"/>
    </xf>
    <xf numFmtId="3" fontId="16" fillId="0" borderId="99" xfId="0" applyNumberFormat="1" applyFont="1" applyBorder="1" applyAlignment="1" applyProtection="1">
      <alignment horizontal="right"/>
      <protection locked="0"/>
    </xf>
    <xf numFmtId="3" fontId="20" fillId="0" borderId="88" xfId="0" applyNumberFormat="1" applyFont="1" applyBorder="1" applyAlignment="1" applyProtection="1">
      <alignment horizontal="right"/>
      <protection locked="0"/>
    </xf>
    <xf numFmtId="3" fontId="20" fillId="0" borderId="100" xfId="0" applyNumberFormat="1" applyFont="1" applyBorder="1" applyAlignment="1" applyProtection="1">
      <alignment horizontal="right"/>
      <protection locked="0"/>
    </xf>
    <xf numFmtId="0" fontId="8" fillId="0" borderId="69" xfId="25" applyFont="1" applyBorder="1" applyAlignment="1" applyProtection="1">
      <alignment horizontal="left" vertical="center" wrapText="1"/>
      <protection/>
    </xf>
    <xf numFmtId="0" fontId="8" fillId="0" borderId="70" xfId="25" applyFont="1" applyBorder="1" applyAlignment="1" applyProtection="1">
      <alignment horizontal="left" vertical="center" wrapText="1"/>
      <protection/>
    </xf>
    <xf numFmtId="0" fontId="8" fillId="0" borderId="105" xfId="25" applyFont="1" applyBorder="1" applyAlignment="1" applyProtection="1">
      <alignment horizontal="left" vertical="center" wrapText="1"/>
      <protection/>
    </xf>
    <xf numFmtId="0" fontId="8" fillId="0" borderId="33" xfId="25" applyFont="1" applyBorder="1" applyAlignment="1" applyProtection="1">
      <alignment horizontal="left" vertical="center" wrapText="1"/>
      <protection/>
    </xf>
    <xf numFmtId="0" fontId="8" fillId="0" borderId="106" xfId="25" applyFont="1" applyBorder="1" applyAlignment="1" applyProtection="1">
      <alignment horizontal="left" vertical="center" wrapText="1"/>
      <protection/>
    </xf>
    <xf numFmtId="3" fontId="16" fillId="0" borderId="13" xfId="0" applyNumberFormat="1" applyFont="1" applyBorder="1" applyAlignment="1" applyProtection="1">
      <alignment horizontal="right"/>
      <protection locked="0"/>
    </xf>
    <xf numFmtId="3" fontId="16" fillId="0" borderId="93" xfId="0" applyNumberFormat="1" applyFont="1" applyBorder="1" applyAlignment="1" applyProtection="1">
      <alignment horizontal="right"/>
      <protection locked="0"/>
    </xf>
    <xf numFmtId="3" fontId="16" fillId="0" borderId="60" xfId="0" applyNumberFormat="1" applyFont="1" applyBorder="1" applyAlignment="1" applyProtection="1">
      <alignment horizontal="right"/>
      <protection locked="0"/>
    </xf>
    <xf numFmtId="3" fontId="16" fillId="0" borderId="86" xfId="0" applyNumberFormat="1" applyFont="1" applyBorder="1" applyAlignment="1" applyProtection="1">
      <alignment horizontal="right"/>
      <protection locked="0"/>
    </xf>
    <xf numFmtId="3" fontId="16" fillId="0" borderId="61" xfId="0" applyNumberFormat="1" applyFont="1" applyBorder="1" applyAlignment="1" applyProtection="1">
      <alignment horizontal="right"/>
      <protection locked="0"/>
    </xf>
    <xf numFmtId="3" fontId="16" fillId="0" borderId="89" xfId="0" applyNumberFormat="1" applyFont="1" applyBorder="1" applyAlignment="1" applyProtection="1">
      <alignment horizontal="right"/>
      <protection locked="0"/>
    </xf>
    <xf numFmtId="0" fontId="8" fillId="0" borderId="107" xfId="25" applyFont="1" applyBorder="1" applyAlignment="1" applyProtection="1">
      <alignment horizontal="left" vertical="center" wrapText="1"/>
      <protection/>
    </xf>
    <xf numFmtId="0" fontId="8" fillId="0" borderId="29" xfId="25" applyFont="1" applyBorder="1" applyAlignment="1" applyProtection="1">
      <alignment horizontal="left" vertical="center" wrapText="1"/>
      <protection/>
    </xf>
    <xf numFmtId="3" fontId="16" fillId="0" borderId="91" xfId="0" applyNumberFormat="1" applyFont="1" applyBorder="1" applyProtection="1">
      <protection locked="0"/>
    </xf>
    <xf numFmtId="3" fontId="16" fillId="0" borderId="30" xfId="0" applyNumberFormat="1" applyFont="1" applyBorder="1" applyProtection="1">
      <protection locked="0"/>
    </xf>
    <xf numFmtId="3" fontId="16" fillId="0" borderId="92" xfId="0" applyNumberFormat="1" applyFont="1" applyBorder="1" applyProtection="1">
      <protection locked="0"/>
    </xf>
    <xf numFmtId="3" fontId="16" fillId="0" borderId="98" xfId="0" applyNumberFormat="1" applyFont="1" applyBorder="1" applyProtection="1">
      <protection locked="0"/>
    </xf>
    <xf numFmtId="3" fontId="16" fillId="0" borderId="94" xfId="0" applyNumberFormat="1" applyFont="1" applyBorder="1" applyProtection="1">
      <protection locked="0"/>
    </xf>
    <xf numFmtId="3" fontId="16" fillId="0" borderId="32" xfId="0" applyNumberFormat="1" applyFont="1" applyBorder="1" applyProtection="1">
      <protection locked="0"/>
    </xf>
    <xf numFmtId="3" fontId="16" fillId="0" borderId="87" xfId="0" applyNumberFormat="1" applyFont="1" applyBorder="1" applyProtection="1">
      <protection locked="0"/>
    </xf>
    <xf numFmtId="3" fontId="16" fillId="0" borderId="96" xfId="0" applyNumberFormat="1" applyFont="1" applyBorder="1" applyProtection="1">
      <protection locked="0"/>
    </xf>
    <xf numFmtId="3" fontId="20" fillId="0" borderId="87" xfId="0" applyNumberFormat="1" applyFont="1" applyBorder="1" applyProtection="1">
      <protection locked="0"/>
    </xf>
    <xf numFmtId="3" fontId="20" fillId="0" borderId="27" xfId="0" applyNumberFormat="1" applyFont="1" applyBorder="1" applyProtection="1">
      <protection locked="0"/>
    </xf>
    <xf numFmtId="3" fontId="16" fillId="0" borderId="95" xfId="0" applyNumberFormat="1" applyFont="1" applyBorder="1" applyProtection="1">
      <protection locked="0"/>
    </xf>
    <xf numFmtId="3" fontId="16" fillId="0" borderId="34" xfId="0" applyNumberFormat="1" applyFont="1" applyBorder="1" applyProtection="1">
      <protection locked="0"/>
    </xf>
    <xf numFmtId="3" fontId="16" fillId="0" borderId="90" xfId="0" applyNumberFormat="1" applyFont="1" applyBorder="1" applyProtection="1">
      <protection locked="0"/>
    </xf>
    <xf numFmtId="3" fontId="16" fillId="0" borderId="97" xfId="0" applyNumberFormat="1" applyFont="1" applyBorder="1" applyProtection="1">
      <protection locked="0"/>
    </xf>
    <xf numFmtId="3" fontId="20" fillId="0" borderId="90" xfId="0" applyNumberFormat="1" applyFont="1" applyBorder="1" applyProtection="1">
      <protection locked="0"/>
    </xf>
    <xf numFmtId="3" fontId="20" fillId="0" borderId="28" xfId="0" applyNumberFormat="1" applyFont="1" applyBorder="1" applyProtection="1">
      <protection locked="0"/>
    </xf>
    <xf numFmtId="3" fontId="20" fillId="0" borderId="94" xfId="0" applyNumberFormat="1" applyFont="1" applyBorder="1" applyProtection="1">
      <protection locked="0"/>
    </xf>
    <xf numFmtId="3" fontId="20" fillId="0" borderId="32" xfId="0" applyNumberFormat="1" applyFont="1" applyBorder="1" applyProtection="1">
      <protection locked="0"/>
    </xf>
    <xf numFmtId="3" fontId="20" fillId="0" borderId="96" xfId="0" applyNumberFormat="1" applyFont="1" applyBorder="1" applyProtection="1">
      <protection locked="0"/>
    </xf>
    <xf numFmtId="3" fontId="20" fillId="0" borderId="95" xfId="0" applyNumberFormat="1" applyFont="1" applyBorder="1" applyProtection="1">
      <protection locked="0"/>
    </xf>
    <xf numFmtId="3" fontId="20" fillId="0" borderId="34" xfId="0" applyNumberFormat="1" applyFont="1" applyBorder="1" applyProtection="1">
      <protection locked="0"/>
    </xf>
    <xf numFmtId="3" fontId="20" fillId="0" borderId="97" xfId="0" applyNumberFormat="1" applyFont="1" applyBorder="1" applyProtection="1">
      <protection locked="0"/>
    </xf>
    <xf numFmtId="3" fontId="16" fillId="0" borderId="101" xfId="0" applyNumberFormat="1" applyFont="1" applyBorder="1" applyProtection="1">
      <protection locked="0"/>
    </xf>
    <xf numFmtId="3" fontId="16" fillId="0" borderId="102" xfId="0" applyNumberFormat="1" applyFont="1" applyBorder="1" applyProtection="1">
      <protection locked="0"/>
    </xf>
    <xf numFmtId="3" fontId="20" fillId="0" borderId="85" xfId="0" applyNumberFormat="1" applyFont="1" applyBorder="1" applyProtection="1">
      <protection locked="0"/>
    </xf>
    <xf numFmtId="3" fontId="20" fillId="0" borderId="99" xfId="0" applyNumberFormat="1" applyFont="1" applyBorder="1" applyProtection="1">
      <protection locked="0"/>
    </xf>
    <xf numFmtId="3" fontId="16" fillId="0" borderId="85" xfId="0" applyNumberFormat="1" applyFont="1" applyBorder="1" applyProtection="1">
      <protection locked="0"/>
    </xf>
    <xf numFmtId="3" fontId="16" fillId="0" borderId="99" xfId="0" applyNumberFormat="1" applyFont="1" applyBorder="1" applyProtection="1">
      <protection locked="0"/>
    </xf>
    <xf numFmtId="3" fontId="20" fillId="0" borderId="88" xfId="0" applyNumberFormat="1" applyFont="1" applyBorder="1" applyProtection="1">
      <protection locked="0"/>
    </xf>
    <xf numFmtId="3" fontId="20" fillId="0" borderId="100" xfId="0" applyNumberFormat="1" applyFont="1" applyBorder="1" applyProtection="1">
      <protection locked="0"/>
    </xf>
    <xf numFmtId="0" fontId="8" fillId="0" borderId="108" xfId="25" applyFont="1" applyBorder="1" applyAlignment="1" applyProtection="1">
      <alignment horizontal="left" vertical="center" wrapText="1"/>
      <protection/>
    </xf>
    <xf numFmtId="0" fontId="8" fillId="0" borderId="79" xfId="25" applyFont="1" applyBorder="1" applyAlignment="1" applyProtection="1">
      <alignment horizontal="left" vertical="center" wrapText="1"/>
      <protection/>
    </xf>
    <xf numFmtId="3" fontId="27" fillId="0" borderId="95" xfId="0" applyNumberFormat="1" applyFont="1" applyBorder="1" applyAlignment="1" applyProtection="1">
      <alignment horizontal="right"/>
      <protection locked="0"/>
    </xf>
    <xf numFmtId="3" fontId="27" fillId="0" borderId="34" xfId="0" applyNumberFormat="1" applyFont="1" applyBorder="1" applyAlignment="1" applyProtection="1">
      <alignment horizontal="right"/>
      <protection locked="0"/>
    </xf>
    <xf numFmtId="3" fontId="27" fillId="0" borderId="90" xfId="0" applyNumberFormat="1" applyFont="1" applyBorder="1" applyAlignment="1" applyProtection="1">
      <alignment horizontal="right"/>
      <protection locked="0"/>
    </xf>
    <xf numFmtId="3" fontId="27" fillId="0" borderId="97" xfId="0" applyNumberFormat="1" applyFont="1" applyBorder="1" applyAlignment="1" applyProtection="1">
      <alignment horizontal="right"/>
      <protection locked="0"/>
    </xf>
    <xf numFmtId="3" fontId="29" fillId="0" borderId="90" xfId="0" applyNumberFormat="1" applyFont="1" applyBorder="1" applyAlignment="1" applyProtection="1">
      <alignment horizontal="right"/>
      <protection locked="0"/>
    </xf>
    <xf numFmtId="3" fontId="29" fillId="0" borderId="28" xfId="0" applyNumberFormat="1" applyFont="1" applyBorder="1" applyAlignment="1" applyProtection="1">
      <alignment horizontal="right"/>
      <protection locked="0"/>
    </xf>
    <xf numFmtId="3" fontId="6" fillId="0" borderId="91" xfId="0" applyNumberFormat="1" applyFont="1" applyBorder="1" applyProtection="1">
      <protection locked="0"/>
    </xf>
    <xf numFmtId="3" fontId="6" fillId="0" borderId="30" xfId="0" applyNumberFormat="1" applyFont="1" applyBorder="1" applyProtection="1">
      <protection locked="0"/>
    </xf>
    <xf numFmtId="3" fontId="6" fillId="0" borderId="92" xfId="0" applyNumberFormat="1" applyFont="1" applyBorder="1" applyProtection="1">
      <protection locked="0"/>
    </xf>
    <xf numFmtId="3" fontId="6" fillId="0" borderId="98" xfId="0" applyNumberFormat="1" applyFont="1" applyBorder="1" applyProtection="1">
      <protection locked="0"/>
    </xf>
    <xf numFmtId="3" fontId="6" fillId="0" borderId="94" xfId="0" applyNumberFormat="1" applyFont="1" applyBorder="1" applyProtection="1">
      <protection locked="0"/>
    </xf>
    <xf numFmtId="3" fontId="6" fillId="0" borderId="32" xfId="0" applyNumberFormat="1" applyFont="1" applyBorder="1" applyProtection="1">
      <protection locked="0"/>
    </xf>
    <xf numFmtId="3" fontId="6" fillId="0" borderId="87" xfId="0" applyNumberFormat="1" applyFont="1" applyBorder="1" applyProtection="1">
      <protection locked="0"/>
    </xf>
    <xf numFmtId="3" fontId="6" fillId="0" borderId="96" xfId="0" applyNumberFormat="1" applyFont="1" applyBorder="1" applyProtection="1">
      <protection locked="0"/>
    </xf>
    <xf numFmtId="3" fontId="15" fillId="0" borderId="87" xfId="0" applyNumberFormat="1" applyFont="1" applyBorder="1" applyProtection="1">
      <protection locked="0"/>
    </xf>
    <xf numFmtId="3" fontId="15" fillId="0" borderId="27" xfId="0" applyNumberFormat="1" applyFont="1" applyBorder="1" applyProtection="1">
      <protection locked="0"/>
    </xf>
    <xf numFmtId="3" fontId="6" fillId="0" borderId="95" xfId="0" applyNumberFormat="1" applyFont="1" applyBorder="1" applyProtection="1">
      <protection locked="0"/>
    </xf>
    <xf numFmtId="3" fontId="6" fillId="0" borderId="34" xfId="0" applyNumberFormat="1" applyFont="1" applyBorder="1" applyProtection="1">
      <protection locked="0"/>
    </xf>
    <xf numFmtId="3" fontId="6" fillId="0" borderId="90" xfId="0" applyNumberFormat="1" applyFont="1" applyBorder="1" applyProtection="1">
      <protection locked="0"/>
    </xf>
    <xf numFmtId="3" fontId="6" fillId="0" borderId="97" xfId="0" applyNumberFormat="1" applyFont="1" applyBorder="1" applyProtection="1">
      <protection locked="0"/>
    </xf>
    <xf numFmtId="3" fontId="15" fillId="0" borderId="90" xfId="0" applyNumberFormat="1" applyFont="1" applyBorder="1" applyProtection="1">
      <protection locked="0"/>
    </xf>
    <xf numFmtId="3" fontId="15" fillId="0" borderId="28" xfId="0" applyNumberFormat="1" applyFont="1" applyBorder="1" applyProtection="1">
      <protection locked="0"/>
    </xf>
    <xf numFmtId="3" fontId="15" fillId="0" borderId="94" xfId="0" applyNumberFormat="1" applyFont="1" applyBorder="1" applyProtection="1">
      <protection locked="0"/>
    </xf>
    <xf numFmtId="3" fontId="15" fillId="0" borderId="32" xfId="0" applyNumberFormat="1" applyFont="1" applyBorder="1" applyProtection="1">
      <protection locked="0"/>
    </xf>
    <xf numFmtId="3" fontId="15" fillId="0" borderId="96" xfId="0" applyNumberFormat="1" applyFont="1" applyBorder="1" applyProtection="1">
      <protection locked="0"/>
    </xf>
    <xf numFmtId="3" fontId="15" fillId="0" borderId="95" xfId="0" applyNumberFormat="1" applyFont="1" applyBorder="1" applyProtection="1">
      <protection locked="0"/>
    </xf>
    <xf numFmtId="3" fontId="15" fillId="0" borderId="34" xfId="0" applyNumberFormat="1" applyFont="1" applyBorder="1" applyProtection="1">
      <protection locked="0"/>
    </xf>
    <xf numFmtId="3" fontId="15" fillId="0" borderId="97" xfId="0" applyNumberFormat="1" applyFont="1" applyBorder="1" applyProtection="1">
      <protection locked="0"/>
    </xf>
    <xf numFmtId="3" fontId="6" fillId="0" borderId="101" xfId="0" applyNumberFormat="1" applyFont="1" applyBorder="1" applyProtection="1">
      <protection locked="0"/>
    </xf>
    <xf numFmtId="3" fontId="6" fillId="0" borderId="102" xfId="0" applyNumberFormat="1" applyFont="1" applyBorder="1" applyProtection="1">
      <protection locked="0"/>
    </xf>
    <xf numFmtId="3" fontId="15" fillId="0" borderId="85" xfId="0" applyNumberFormat="1" applyFont="1" applyBorder="1" applyProtection="1">
      <protection locked="0"/>
    </xf>
    <xf numFmtId="3" fontId="15" fillId="0" borderId="99" xfId="0" applyNumberFormat="1" applyFont="1" applyBorder="1" applyProtection="1">
      <protection locked="0"/>
    </xf>
    <xf numFmtId="3" fontId="6" fillId="0" borderId="85" xfId="0" applyNumberFormat="1" applyFont="1" applyBorder="1" applyProtection="1">
      <protection locked="0"/>
    </xf>
    <xf numFmtId="3" fontId="6" fillId="0" borderId="99" xfId="0" applyNumberFormat="1" applyFont="1" applyBorder="1" applyProtection="1">
      <protection locked="0"/>
    </xf>
    <xf numFmtId="3" fontId="15" fillId="0" borderId="88" xfId="0" applyNumberFormat="1" applyFont="1" applyBorder="1" applyProtection="1">
      <protection locked="0"/>
    </xf>
    <xf numFmtId="3" fontId="15" fillId="0" borderId="100" xfId="0" applyNumberFormat="1" applyFont="1" applyBorder="1" applyProtection="1">
      <protection locked="0"/>
    </xf>
  </cellXfs>
  <cellStyles count="12">
    <cellStyle name="Normal" xfId="0"/>
    <cellStyle name="Percent" xfId="15"/>
    <cellStyle name="Currency" xfId="16"/>
    <cellStyle name="Currency [0]" xfId="17"/>
    <cellStyle name="Comma" xfId="18"/>
    <cellStyle name="Comma [0]" xfId="19"/>
    <cellStyle name="Normale 2" xfId="20"/>
    <cellStyle name="Migliaia" xfId="21"/>
    <cellStyle name="Normale 3" xfId="22"/>
    <cellStyle name="Normale 2 2" xfId="23"/>
    <cellStyle name="Normale 3 2" xfId="24"/>
    <cellStyle name="Normale 3 2 2" xfId="25"/>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styles" Target="styles.xml" /><Relationship Id="rId4" Type="http://schemas.openxmlformats.org/officeDocument/2006/relationships/sharedStrings" Target="sharedStrings.xml" /><Relationship Id="rId5" Type="http://schemas.openxmlformats.org/officeDocument/2006/relationships/theme" Target="theme/theme1.xml" /></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_rels/sheet2.xml.rels><?xml version="1.0" encoding="UTF-8" standalone="yes"?><Relationships xmlns="http://schemas.openxmlformats.org/package/2006/relationships"><Relationship Id="rId1" Type="http://schemas.openxmlformats.org/officeDocument/2006/relationships/printerSettings" Target="../printerSettings/printerSettings2.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08"/>
  <sheetViews>
    <sheetView showGridLines="0" tabSelected="1" zoomScale="85" zoomScaleNormal="85" workbookViewId="0" topLeftCell="A1"/>
  </sheetViews>
  <sheetFormatPr defaultColWidth="12.5703125" defaultRowHeight="15" customHeight="1"/>
  <cols>
    <col min="1" max="1" width="15.7142857142857" style="48" customWidth="1"/>
    <col min="2" max="2" width="65.8571428571429" style="48" customWidth="1"/>
    <col min="3" max="3" width="20.8571428571429" style="7" customWidth="1"/>
    <col min="4" max="4" width="22" style="7" customWidth="1"/>
    <col min="5" max="5" width="20.1428571428571" style="7" customWidth="1"/>
    <col min="6" max="6" width="21.8571428571429" style="7" customWidth="1"/>
    <col min="7" max="7" width="19.8571428571429" style="7" customWidth="1"/>
    <col min="8" max="8" width="23" style="7" customWidth="1"/>
    <col min="9" max="9" width="21.7142857142857" style="7" customWidth="1"/>
    <col min="10" max="10" width="23.5714285714286" style="7" customWidth="1"/>
    <col min="11" max="16384" width="12.5714285714286" style="7" customWidth="1"/>
  </cols>
  <sheetData>
    <row r="1" spans="1:10" ht="53.45" customHeight="1">
      <c r="A1" s="6"/>
      <c r="B1" s="202" t="s">
        <v>146</v>
      </c>
      <c r="C1" s="202"/>
      <c r="D1" s="202"/>
      <c r="E1" s="202"/>
      <c r="F1" s="202"/>
      <c r="G1" s="202"/>
      <c r="H1" s="202"/>
      <c r="I1" s="202"/>
      <c r="J1" s="202"/>
    </row>
    <row r="2" spans="1:10" ht="16.5" customHeight="1">
      <c r="A2" s="6"/>
      <c r="B2" s="202"/>
      <c r="C2" s="202"/>
      <c r="D2" s="202"/>
      <c r="E2" s="202"/>
      <c r="F2" s="202"/>
      <c r="G2" s="202"/>
      <c r="H2" s="202"/>
      <c r="I2" s="202"/>
      <c r="J2" s="202"/>
    </row>
    <row r="3" spans="1:10" s="23" customFormat="1" ht="39.95" customHeight="1">
      <c r="A3" s="215" t="s">
        <v>145</v>
      </c>
      <c r="B3" s="215"/>
      <c r="C3" s="215"/>
      <c r="D3" s="215"/>
      <c r="E3" s="215"/>
      <c r="F3" s="215"/>
      <c r="G3" s="215"/>
      <c r="H3" s="215"/>
      <c r="I3" s="215"/>
      <c r="J3" s="215"/>
    </row>
    <row r="4" spans="1:10" s="23" customFormat="1" ht="30" customHeight="1">
      <c r="A4" s="215" t="s">
        <v>150</v>
      </c>
      <c r="B4" s="215"/>
      <c r="C4" s="215"/>
      <c r="D4" s="215"/>
      <c r="E4" s="215"/>
      <c r="F4" s="215"/>
      <c r="G4" s="215"/>
      <c r="H4" s="215"/>
      <c r="I4" s="215"/>
      <c r="J4" s="215"/>
    </row>
    <row r="5" spans="1:10" s="23" customFormat="1" ht="15" customHeight="1">
      <c r="A5" s="216" t="s">
        <v>164</v>
      </c>
      <c r="B5" s="216"/>
      <c r="C5" s="216"/>
      <c r="D5" s="216"/>
      <c r="E5" s="216"/>
      <c r="F5" s="216"/>
      <c r="G5" s="216"/>
      <c r="H5" s="216"/>
      <c r="I5" s="216"/>
      <c r="J5" s="216"/>
    </row>
    <row r="6" spans="1:10" s="23" customFormat="1" ht="15" customHeight="1">
      <c r="A6" s="215" t="s">
        <v>165</v>
      </c>
      <c r="B6" s="215"/>
      <c r="C6" s="215"/>
      <c r="D6" s="215"/>
      <c r="E6" s="215"/>
      <c r="F6" s="215"/>
      <c r="G6" s="215"/>
      <c r="H6" s="215"/>
      <c r="I6" s="215"/>
      <c r="J6" s="215"/>
    </row>
    <row r="7" spans="1:10" s="23" customFormat="1" ht="65.1" customHeight="1">
      <c r="A7" s="215" t="s">
        <v>153</v>
      </c>
      <c r="B7" s="215"/>
      <c r="C7" s="215"/>
      <c r="D7" s="215"/>
      <c r="E7" s="215"/>
      <c r="F7" s="215"/>
      <c r="G7" s="215"/>
      <c r="H7" s="215"/>
      <c r="I7" s="215"/>
      <c r="J7" s="215"/>
    </row>
    <row r="8" spans="1:10" s="23" customFormat="1" ht="15" customHeight="1">
      <c r="A8" s="215" t="s">
        <v>152</v>
      </c>
      <c r="B8" s="215"/>
      <c r="C8" s="215"/>
      <c r="D8" s="215"/>
      <c r="E8" s="215"/>
      <c r="F8" s="215"/>
      <c r="G8" s="215"/>
      <c r="H8" s="215"/>
      <c r="I8" s="215"/>
      <c r="J8" s="215"/>
    </row>
    <row r="9" spans="1:10" s="23" customFormat="1" ht="15" customHeight="1">
      <c r="A9" s="216" t="s">
        <v>166</v>
      </c>
      <c r="B9" s="216"/>
      <c r="C9" s="216"/>
      <c r="D9" s="216"/>
      <c r="E9" s="216"/>
      <c r="F9" s="216"/>
      <c r="G9" s="216"/>
      <c r="H9" s="216"/>
      <c r="I9" s="216"/>
      <c r="J9" s="216"/>
    </row>
    <row r="10" spans="1:10" s="10" customFormat="1" ht="18.75" customHeight="1">
      <c r="A10" s="8"/>
      <c r="B10" s="9"/>
      <c r="C10" s="9"/>
      <c r="D10" s="9"/>
      <c r="E10" s="9"/>
      <c r="F10" s="9"/>
      <c r="G10" s="9"/>
      <c r="H10" s="9"/>
      <c r="I10" s="9"/>
      <c r="J10" s="9"/>
    </row>
    <row r="11" spans="1:10" ht="15.6" customHeight="1">
      <c r="A11" s="195" t="s">
        <v>130</v>
      </c>
      <c r="B11" s="189" t="s">
        <v>131</v>
      </c>
      <c r="C11" s="199" t="s">
        <v>3</v>
      </c>
      <c r="D11" s="200"/>
      <c r="E11" s="200"/>
      <c r="F11" s="200"/>
      <c r="G11" s="200"/>
      <c r="H11" s="200"/>
      <c r="I11" s="200"/>
      <c r="J11" s="201"/>
    </row>
    <row r="12" spans="1:10" ht="33" customHeight="1">
      <c r="A12" s="196"/>
      <c r="B12" s="185"/>
      <c r="C12" s="191" t="s">
        <v>177</v>
      </c>
      <c r="D12" s="192"/>
      <c r="E12" s="203" t="s">
        <v>178</v>
      </c>
      <c r="F12" s="204"/>
      <c r="G12" s="205" t="s">
        <v>179</v>
      </c>
      <c r="H12" s="204"/>
      <c r="I12" s="205" t="s">
        <v>180</v>
      </c>
      <c r="J12" s="206"/>
    </row>
    <row r="13" spans="1:10" ht="37.5" customHeight="1">
      <c r="A13" s="197"/>
      <c r="B13" s="190"/>
      <c r="C13" s="11" t="s">
        <v>143</v>
      </c>
      <c r="D13" s="12" t="s">
        <v>181</v>
      </c>
      <c r="E13" s="13" t="s">
        <v>143</v>
      </c>
      <c r="F13" s="14" t="s">
        <v>156</v>
      </c>
      <c r="G13" s="15" t="s">
        <v>143</v>
      </c>
      <c r="H13" s="14" t="s">
        <v>156</v>
      </c>
      <c r="I13" s="15" t="s">
        <v>143</v>
      </c>
      <c r="J13" s="16" t="s">
        <v>4</v>
      </c>
    </row>
    <row r="14" spans="1:10" s="20" customFormat="1" ht="19.5" customHeight="1">
      <c r="A14" s="17"/>
      <c r="B14" s="18" t="s">
        <v>138</v>
      </c>
      <c r="C14" s="49">
        <v>7749123.03</v>
      </c>
      <c r="D14" s="50">
        <v>8718871.04</v>
      </c>
      <c r="E14" s="19"/>
      <c r="F14" s="19"/>
      <c r="G14" s="19"/>
      <c r="H14" s="19"/>
      <c r="I14" s="19"/>
      <c r="J14" s="19"/>
    </row>
    <row r="15" spans="1:10" s="23" customFormat="1" ht="16.5">
      <c r="A15" s="17"/>
      <c r="B15" s="21" t="s">
        <v>157</v>
      </c>
      <c r="C15" s="1"/>
      <c r="D15" s="50">
        <v>3230006</v>
      </c>
      <c r="E15" s="22"/>
      <c r="F15" s="22"/>
      <c r="G15" s="22"/>
      <c r="H15" s="22"/>
      <c r="I15" s="22"/>
      <c r="J15" s="22"/>
    </row>
    <row r="16" spans="1:10" s="23" customFormat="1" ht="16.5">
      <c r="A16" s="17"/>
      <c r="B16" s="24"/>
      <c r="C16" s="25"/>
      <c r="D16" s="25"/>
      <c r="E16" s="26"/>
      <c r="F16" s="26"/>
      <c r="G16" s="26"/>
      <c r="H16" s="26"/>
      <c r="I16" s="26"/>
      <c r="J16" s="26"/>
    </row>
    <row r="17" spans="1:10" s="23" customFormat="1" ht="15.75">
      <c r="A17" s="27" t="s">
        <v>7</v>
      </c>
      <c r="B17" s="28" t="s">
        <v>6</v>
      </c>
      <c r="C17" s="51">
        <f>+C18+C29+C30+C31</f>
        <v>74777.55</v>
      </c>
      <c r="D17" s="52">
        <f>+D18+D29+D30+D31</f>
        <v>61016.42</v>
      </c>
      <c r="E17" s="52">
        <f>+E18+E29+E30+E31</f>
        <v>254185.87</v>
      </c>
      <c r="F17" s="52">
        <f>+F18+F29+F30+F31</f>
        <v>341455.47</v>
      </c>
      <c r="G17" s="52">
        <f>+G18+G29+G30+G31</f>
        <v>344729.23</v>
      </c>
      <c r="H17" s="52">
        <f>+H18+H29+H30+H31</f>
        <v>422488.85</v>
      </c>
      <c r="I17" s="52">
        <f>+I18+I29+I30+I31</f>
        <v>504493.72</v>
      </c>
      <c r="J17" s="53">
        <f>+J18+J29+J30+J31</f>
        <v>729310.36</v>
      </c>
    </row>
    <row r="18" spans="1:10" ht="15">
      <c r="A18" s="29" t="s">
        <v>147</v>
      </c>
      <c r="B18" s="28" t="s">
        <v>148</v>
      </c>
      <c r="C18" s="54">
        <f>SUM(C19:C28)</f>
        <v>74777.55</v>
      </c>
      <c r="D18" s="55">
        <f>SUM(D19:D28)</f>
        <v>61016.42</v>
      </c>
      <c r="E18" s="56">
        <f>SUM(E19:E28)</f>
        <v>254185.87</v>
      </c>
      <c r="F18" s="55">
        <f>SUM(F19:F28)</f>
        <v>341455.47</v>
      </c>
      <c r="G18" s="56">
        <f>SUM(G19:G28)</f>
        <v>344729.23</v>
      </c>
      <c r="H18" s="56">
        <f>SUM(H19:H28)</f>
        <v>422488.85</v>
      </c>
      <c r="I18" s="56">
        <f>SUM(I19:I28)</f>
        <v>504493.72</v>
      </c>
      <c r="J18" s="57">
        <f>SUM(J19:J28)</f>
        <v>729310.36</v>
      </c>
    </row>
    <row r="19" spans="1:10" ht="15">
      <c r="A19" s="29" t="s">
        <v>142</v>
      </c>
      <c r="B19" s="28" t="s">
        <v>154</v>
      </c>
      <c r="C19" s="58">
        <v>45678.5</v>
      </c>
      <c r="D19" s="59">
        <v>9980.61</v>
      </c>
      <c r="E19" s="60">
        <v>108230.42</v>
      </c>
      <c r="F19" s="60">
        <v>82271.9</v>
      </c>
      <c r="G19" s="60">
        <v>131129.57</v>
      </c>
      <c r="H19" s="60">
        <v>104162.41</v>
      </c>
      <c r="I19" s="59">
        <v>203411.22</v>
      </c>
      <c r="J19" s="61">
        <v>205421.3</v>
      </c>
    </row>
    <row r="20" spans="1:10" ht="15">
      <c r="A20" s="29" t="s">
        <v>141</v>
      </c>
      <c r="B20" s="28" t="s">
        <v>140</v>
      </c>
      <c r="C20" s="58">
        <v>4723.19</v>
      </c>
      <c r="D20" s="59">
        <v>994.88</v>
      </c>
      <c r="E20" s="60">
        <v>4723.19</v>
      </c>
      <c r="F20" s="60">
        <v>4686.61</v>
      </c>
      <c r="G20" s="60">
        <v>7475.9</v>
      </c>
      <c r="H20" s="60">
        <v>13221.36</v>
      </c>
      <c r="I20" s="59">
        <v>28007.26</v>
      </c>
      <c r="J20" s="61">
        <v>20024.43</v>
      </c>
    </row>
    <row r="21" spans="1:10" ht="15">
      <c r="A21" s="29" t="s">
        <v>139</v>
      </c>
      <c r="B21" s="28" t="s">
        <v>183</v>
      </c>
      <c r="C21" s="58">
        <v>4630.23</v>
      </c>
      <c r="D21" s="59">
        <v>3739.29</v>
      </c>
      <c r="E21" s="60">
        <v>13804.51</v>
      </c>
      <c r="F21" s="60">
        <v>10826.19</v>
      </c>
      <c r="G21" s="60">
        <v>20628.83</v>
      </c>
      <c r="H21" s="60">
        <v>17913.09</v>
      </c>
      <c r="I21" s="59">
        <v>29308.64</v>
      </c>
      <c r="J21" s="61">
        <v>25000</v>
      </c>
    </row>
    <row r="22" spans="1:10" ht="15">
      <c r="A22" s="29" t="s">
        <v>184</v>
      </c>
      <c r="B22" s="28" t="s">
        <v>185</v>
      </c>
      <c r="C22" s="58">
        <v>17324.63</v>
      </c>
      <c r="D22" s="59">
        <v>43991.39</v>
      </c>
      <c r="E22" s="60">
        <v>106483.75</v>
      </c>
      <c r="F22" s="60">
        <v>239372.25</v>
      </c>
      <c r="G22" s="60">
        <v>162382.57</v>
      </c>
      <c r="H22" s="60">
        <v>280905.2</v>
      </c>
      <c r="I22" s="59">
        <v>219361.34</v>
      </c>
      <c r="J22" s="61">
        <v>471298.38</v>
      </c>
    </row>
    <row r="23" spans="1:10" ht="15">
      <c r="A23" s="29" t="s">
        <v>186</v>
      </c>
      <c r="B23" s="28" t="s">
        <v>187</v>
      </c>
      <c r="C23" s="58">
        <v>2157</v>
      </c>
      <c r="D23" s="59">
        <v>2123.25</v>
      </c>
      <c r="E23" s="60">
        <v>2280</v>
      </c>
      <c r="F23" s="60">
        <v>3415.52</v>
      </c>
      <c r="G23" s="60">
        <v>4344.79</v>
      </c>
      <c r="H23" s="60">
        <v>4707.79</v>
      </c>
      <c r="I23" s="59">
        <v>5444.69</v>
      </c>
      <c r="J23" s="61">
        <v>5291.25</v>
      </c>
    </row>
    <row r="24" spans="1:10" ht="15">
      <c r="A24" s="29" t="s">
        <v>188</v>
      </c>
      <c r="B24" s="28" t="s">
        <v>189</v>
      </c>
      <c r="C24" s="58">
        <v>32</v>
      </c>
      <c r="D24" s="59">
        <v>162</v>
      </c>
      <c r="E24" s="60">
        <v>38</v>
      </c>
      <c r="F24" s="60">
        <v>858</v>
      </c>
      <c r="G24" s="60">
        <v>127.57</v>
      </c>
      <c r="H24" s="60">
        <v>1554</v>
      </c>
      <c r="I24" s="59">
        <v>133.57</v>
      </c>
      <c r="J24" s="61">
        <v>2250</v>
      </c>
    </row>
    <row r="25" spans="1:10" ht="15">
      <c r="A25" s="29" t="s">
        <v>190</v>
      </c>
      <c r="B25" s="28" t="s">
        <v>191</v>
      </c>
      <c r="C25" s="58">
        <v>232</v>
      </c>
      <c r="D25" s="59">
        <v>25</v>
      </c>
      <c r="E25" s="60">
        <v>538</v>
      </c>
      <c r="F25" s="60">
        <v>25</v>
      </c>
      <c r="G25" s="60">
        <v>552</v>
      </c>
      <c r="H25" s="60">
        <v>25</v>
      </c>
      <c r="I25" s="59">
        <v>739</v>
      </c>
      <c r="J25" s="61">
        <v>25</v>
      </c>
    </row>
    <row r="26" spans="1:10" ht="15">
      <c r="A26" s="29" t="s">
        <v>192</v>
      </c>
      <c r="B26" s="28" t="s">
        <v>193</v>
      </c>
      <c r="C26" s="58"/>
      <c r="D26" s="59"/>
      <c r="E26" s="60">
        <v>18088</v>
      </c>
      <c r="F26" s="60"/>
      <c r="G26" s="60">
        <v>18088</v>
      </c>
      <c r="H26" s="60"/>
      <c r="I26" s="59">
        <v>18088</v>
      </c>
      <c r="J26" s="61"/>
    </row>
    <row r="27" spans="1:10" ht="15">
      <c r="A27" s="29" t="s">
        <v>194</v>
      </c>
      <c r="B27" s="28" t="s">
        <v>195</v>
      </c>
      <c r="C27" s="58"/>
      <c r="D27" s="59"/>
      <c r="E27" s="60"/>
      <c r="F27" s="60"/>
      <c r="G27" s="60"/>
      <c r="H27" s="60"/>
      <c r="I27" s="59"/>
      <c r="J27" s="61"/>
    </row>
    <row r="28" spans="1:10" ht="15">
      <c r="A28" s="29"/>
      <c r="B28" s="28"/>
      <c r="C28" s="58"/>
      <c r="D28" s="60"/>
      <c r="E28" s="60"/>
      <c r="F28" s="60"/>
      <c r="G28" s="60"/>
      <c r="H28" s="60"/>
      <c r="I28" s="60"/>
      <c r="J28" s="61"/>
    </row>
    <row r="29" spans="1:10" ht="15">
      <c r="A29" s="29" t="s">
        <v>8</v>
      </c>
      <c r="B29" s="28" t="s">
        <v>158</v>
      </c>
      <c r="C29" s="58"/>
      <c r="D29" s="60"/>
      <c r="E29" s="60"/>
      <c r="F29" s="60"/>
      <c r="G29" s="60"/>
      <c r="H29" s="60"/>
      <c r="I29" s="60"/>
      <c r="J29" s="61"/>
    </row>
    <row r="30" spans="1:10" ht="15">
      <c r="A30" s="29" t="s">
        <v>9</v>
      </c>
      <c r="B30" s="28" t="s">
        <v>159</v>
      </c>
      <c r="C30" s="58"/>
      <c r="D30" s="60"/>
      <c r="E30" s="60"/>
      <c r="F30" s="60"/>
      <c r="G30" s="60"/>
      <c r="H30" s="60"/>
      <c r="I30" s="60"/>
      <c r="J30" s="61"/>
    </row>
    <row r="31" spans="1:10" ht="15">
      <c r="A31" s="29" t="s">
        <v>11</v>
      </c>
      <c r="B31" s="28" t="s">
        <v>10</v>
      </c>
      <c r="C31" s="58"/>
      <c r="D31" s="60"/>
      <c r="E31" s="60"/>
      <c r="F31" s="60"/>
      <c r="G31" s="60"/>
      <c r="H31" s="60"/>
      <c r="I31" s="60"/>
      <c r="J31" s="61"/>
    </row>
    <row r="32" spans="1:10" ht="15">
      <c r="A32" s="29" t="s">
        <v>13</v>
      </c>
      <c r="B32" s="30" t="s">
        <v>12</v>
      </c>
      <c r="C32" s="58"/>
      <c r="D32" s="60">
        <v>44243.14</v>
      </c>
      <c r="E32" s="60">
        <v>161342.46</v>
      </c>
      <c r="F32" s="60">
        <v>112828.76</v>
      </c>
      <c r="G32" s="60">
        <v>170496.05</v>
      </c>
      <c r="H32" s="60">
        <v>181414.38</v>
      </c>
      <c r="I32" s="60">
        <v>251516.36</v>
      </c>
      <c r="J32" s="61">
        <v>250000</v>
      </c>
    </row>
    <row r="33" spans="1:10" ht="30">
      <c r="A33" s="31" t="s">
        <v>5</v>
      </c>
      <c r="B33" s="32" t="s">
        <v>136</v>
      </c>
      <c r="C33" s="62">
        <f>+C17+C32</f>
        <v>74777.55</v>
      </c>
      <c r="D33" s="63">
        <f>+D17+D32</f>
        <v>105259.56</v>
      </c>
      <c r="E33" s="63">
        <f>+E17+E32</f>
        <v>415528.33</v>
      </c>
      <c r="F33" s="63">
        <f>+F17+F32</f>
        <v>454284.23</v>
      </c>
      <c r="G33" s="63">
        <f>+G17+G32</f>
        <v>515225.28</v>
      </c>
      <c r="H33" s="63">
        <f>+H17+H32</f>
        <v>603903.23</v>
      </c>
      <c r="I33" s="63">
        <f>+I17+I32</f>
        <v>756010.08</v>
      </c>
      <c r="J33" s="64">
        <f>+J17+J32</f>
        <v>979310.36</v>
      </c>
    </row>
    <row r="34" spans="1:10" s="33" customFormat="1" ht="15">
      <c r="A34" s="29" t="s">
        <v>17</v>
      </c>
      <c r="B34" s="28" t="s">
        <v>16</v>
      </c>
      <c r="C34" s="65">
        <v>39127.34</v>
      </c>
      <c r="D34" s="66">
        <v>977.71</v>
      </c>
      <c r="E34" s="66">
        <v>49971.16</v>
      </c>
      <c r="F34" s="67">
        <v>29665.34</v>
      </c>
      <c r="G34" s="67">
        <v>109819.62</v>
      </c>
      <c r="H34" s="67">
        <v>58352.97</v>
      </c>
      <c r="I34" s="68">
        <v>116724.62</v>
      </c>
      <c r="J34" s="69">
        <v>92869.98</v>
      </c>
    </row>
    <row r="35" spans="1:10" ht="15">
      <c r="A35" s="29" t="s">
        <v>19</v>
      </c>
      <c r="B35" s="28" t="s">
        <v>18</v>
      </c>
      <c r="C35" s="65">
        <v>258260.54</v>
      </c>
      <c r="D35" s="66">
        <v>275637.3</v>
      </c>
      <c r="E35" s="66">
        <v>1145690.83</v>
      </c>
      <c r="F35" s="67">
        <v>930532.05</v>
      </c>
      <c r="G35" s="67">
        <v>1220313.09</v>
      </c>
      <c r="H35" s="67">
        <v>1679240.37</v>
      </c>
      <c r="I35" s="68">
        <v>1965573.93</v>
      </c>
      <c r="J35" s="69">
        <v>2585085.09</v>
      </c>
    </row>
    <row r="36" spans="1:10" ht="15">
      <c r="A36" s="29"/>
      <c r="B36" s="28" t="s">
        <v>120</v>
      </c>
      <c r="C36" s="65">
        <v>0</v>
      </c>
      <c r="D36" s="66">
        <v>11587.1199999999</v>
      </c>
      <c r="E36" s="66">
        <v>0</v>
      </c>
      <c r="F36" s="67">
        <v>47839.0899999999</v>
      </c>
      <c r="G36" s="67">
        <v>19900</v>
      </c>
      <c r="H36" s="67">
        <v>84091.0699999998</v>
      </c>
      <c r="I36" s="68">
        <v>47172.73</v>
      </c>
      <c r="J36" s="69">
        <v>164643.05</v>
      </c>
    </row>
    <row r="37" spans="1:10" ht="15">
      <c r="A37" s="31" t="s">
        <v>15</v>
      </c>
      <c r="B37" s="34" t="s">
        <v>135</v>
      </c>
      <c r="C37" s="62">
        <f>+C36+C35+C34</f>
        <v>297387.88</v>
      </c>
      <c r="D37" s="63">
        <f>+D36+D35+D34</f>
        <v>288202.13</v>
      </c>
      <c r="E37" s="63">
        <f>+E36+E35+E34</f>
        <v>1195661.99</v>
      </c>
      <c r="F37" s="63">
        <f>+F36+F35+F34</f>
        <v>1008036.48</v>
      </c>
      <c r="G37" s="63">
        <f>+G36+G35+G34</f>
        <v>1350032.71</v>
      </c>
      <c r="H37" s="63">
        <f>+H36+H35+H34</f>
        <v>1821684.41</v>
      </c>
      <c r="I37" s="63">
        <f>+I36+I35+I34</f>
        <v>2129471.28</v>
      </c>
      <c r="J37" s="64">
        <f>+J36+J35+J34</f>
        <v>2842598.12</v>
      </c>
    </row>
    <row r="38" spans="1:10" ht="15">
      <c r="A38" s="29" t="s">
        <v>22</v>
      </c>
      <c r="B38" s="35" t="s">
        <v>21</v>
      </c>
      <c r="C38" s="65">
        <v>14645.38</v>
      </c>
      <c r="D38" s="66">
        <v>11743.44</v>
      </c>
      <c r="E38" s="66">
        <v>23246.53</v>
      </c>
      <c r="F38" s="67">
        <v>43158.27</v>
      </c>
      <c r="G38" s="67">
        <v>55640.31</v>
      </c>
      <c r="H38" s="67">
        <v>74820.68</v>
      </c>
      <c r="I38" s="68">
        <v>89133.27</v>
      </c>
      <c r="J38" s="69">
        <v>109575.75</v>
      </c>
    </row>
    <row r="39" spans="1:10" ht="30">
      <c r="A39" s="29" t="s">
        <v>24</v>
      </c>
      <c r="B39" s="35" t="s">
        <v>23</v>
      </c>
      <c r="C39" s="65">
        <v>2075.22</v>
      </c>
      <c r="D39" s="66">
        <v>1892.45</v>
      </c>
      <c r="E39" s="66">
        <v>2075.22</v>
      </c>
      <c r="F39" s="67">
        <v>3759.75</v>
      </c>
      <c r="G39" s="67">
        <v>2493.52</v>
      </c>
      <c r="H39" s="67">
        <v>5627.05</v>
      </c>
      <c r="I39" s="68">
        <v>4438.32</v>
      </c>
      <c r="J39" s="69">
        <v>7790.7</v>
      </c>
    </row>
    <row r="40" spans="1:10" ht="15">
      <c r="A40" s="29" t="s">
        <v>26</v>
      </c>
      <c r="B40" s="28" t="s">
        <v>25</v>
      </c>
      <c r="C40" s="65">
        <v>0.04</v>
      </c>
      <c r="D40" s="66">
        <v>0.01</v>
      </c>
      <c r="E40" s="66">
        <v>0.04</v>
      </c>
      <c r="F40" s="67">
        <v>50.01</v>
      </c>
      <c r="G40" s="67">
        <v>0.04</v>
      </c>
      <c r="H40" s="67">
        <v>100.01</v>
      </c>
      <c r="I40" s="68">
        <v>0.04</v>
      </c>
      <c r="J40" s="69">
        <v>151.01</v>
      </c>
    </row>
    <row r="41" spans="1:10" ht="15">
      <c r="A41" s="29" t="s">
        <v>28</v>
      </c>
      <c r="B41" s="28" t="s">
        <v>27</v>
      </c>
      <c r="C41" s="70"/>
      <c r="D41" s="71"/>
      <c r="E41" s="71"/>
      <c r="F41" s="72"/>
      <c r="G41" s="72"/>
      <c r="H41" s="72"/>
      <c r="I41" s="73"/>
      <c r="J41" s="74"/>
    </row>
    <row r="42" spans="1:10" ht="15">
      <c r="A42" s="29" t="s">
        <v>30</v>
      </c>
      <c r="B42" s="28" t="s">
        <v>29</v>
      </c>
      <c r="C42" s="70">
        <v>14825.39</v>
      </c>
      <c r="D42" s="71">
        <v>4354.71</v>
      </c>
      <c r="E42" s="71">
        <v>20161.24</v>
      </c>
      <c r="F42" s="72">
        <v>17577.04</v>
      </c>
      <c r="G42" s="72">
        <v>21961.25</v>
      </c>
      <c r="H42" s="72">
        <v>30799.37</v>
      </c>
      <c r="I42" s="73">
        <v>35790.91</v>
      </c>
      <c r="J42" s="74">
        <v>43046.29</v>
      </c>
    </row>
    <row r="43" spans="1:10" ht="15">
      <c r="A43" s="31" t="s">
        <v>20</v>
      </c>
      <c r="B43" s="34" t="s">
        <v>119</v>
      </c>
      <c r="C43" s="62">
        <f>+C42+C41+C40+C39+C38</f>
        <v>31546.03</v>
      </c>
      <c r="D43" s="63">
        <f>+D42+D41+D40+D39+D38</f>
        <v>17990.61</v>
      </c>
      <c r="E43" s="63">
        <f>+E42+E41+E40+E39+E38</f>
        <v>45483.03</v>
      </c>
      <c r="F43" s="63">
        <f>+F42+F41+F40+F39+F38</f>
        <v>64545.07</v>
      </c>
      <c r="G43" s="63">
        <f>+G42+G41+G40+G39+G38</f>
        <v>80095.12</v>
      </c>
      <c r="H43" s="63">
        <f>+H42+H41+H40+H39+H38</f>
        <v>111347.11</v>
      </c>
      <c r="I43" s="63">
        <f>+I42+I41+I40+I39+I38</f>
        <v>129362.54</v>
      </c>
      <c r="J43" s="64">
        <f>+J42+J41+J40+J39+J38</f>
        <v>160563.75</v>
      </c>
    </row>
    <row r="44" spans="1:10" ht="15">
      <c r="A44" s="29" t="s">
        <v>33</v>
      </c>
      <c r="B44" s="28" t="s">
        <v>32</v>
      </c>
      <c r="C44" s="70"/>
      <c r="D44" s="71"/>
      <c r="E44" s="71"/>
      <c r="F44" s="72"/>
      <c r="G44" s="72"/>
      <c r="H44" s="72"/>
      <c r="I44" s="73"/>
      <c r="J44" s="74"/>
    </row>
    <row r="45" spans="1:10" ht="15">
      <c r="A45" s="29" t="s">
        <v>34</v>
      </c>
      <c r="B45" s="28" t="s">
        <v>0</v>
      </c>
      <c r="C45" s="70">
        <v>705170.49</v>
      </c>
      <c r="D45" s="71">
        <v>302259.89</v>
      </c>
      <c r="E45" s="71">
        <v>752858.69</v>
      </c>
      <c r="F45" s="72">
        <v>302259.89</v>
      </c>
      <c r="G45" s="72">
        <v>776005.69</v>
      </c>
      <c r="H45" s="72">
        <v>302259.89</v>
      </c>
      <c r="I45" s="73">
        <v>982136.79</v>
      </c>
      <c r="J45" s="74">
        <v>2156783.68</v>
      </c>
    </row>
    <row r="46" spans="1:10" ht="15">
      <c r="A46" s="29" t="s">
        <v>35</v>
      </c>
      <c r="B46" s="28" t="s">
        <v>1</v>
      </c>
      <c r="C46" s="70"/>
      <c r="D46" s="71"/>
      <c r="E46" s="71"/>
      <c r="F46" s="72"/>
      <c r="G46" s="72"/>
      <c r="H46" s="72"/>
      <c r="I46" s="73">
        <v>313844.67</v>
      </c>
      <c r="J46" s="74"/>
    </row>
    <row r="47" spans="1:10" ht="15">
      <c r="A47" s="29" t="s">
        <v>37</v>
      </c>
      <c r="B47" s="28" t="s">
        <v>36</v>
      </c>
      <c r="C47" s="65"/>
      <c r="D47" s="66"/>
      <c r="E47" s="66"/>
      <c r="F47" s="67"/>
      <c r="G47" s="67"/>
      <c r="H47" s="67"/>
      <c r="I47" s="68"/>
      <c r="J47" s="69"/>
    </row>
    <row r="48" spans="1:10" ht="15">
      <c r="A48" s="29" t="s">
        <v>38</v>
      </c>
      <c r="B48" s="28" t="s">
        <v>2</v>
      </c>
      <c r="C48" s="65"/>
      <c r="D48" s="66"/>
      <c r="E48" s="66"/>
      <c r="F48" s="67"/>
      <c r="G48" s="67"/>
      <c r="H48" s="67"/>
      <c r="I48" s="68"/>
      <c r="J48" s="69"/>
    </row>
    <row r="49" spans="1:10" ht="15">
      <c r="A49" s="31" t="s">
        <v>31</v>
      </c>
      <c r="B49" s="34" t="s">
        <v>118</v>
      </c>
      <c r="C49" s="62">
        <f>+C48+C47+C46+C45+C44</f>
        <v>705170.49</v>
      </c>
      <c r="D49" s="63">
        <f>+D48+D47+D46+D45+D44</f>
        <v>302259.89</v>
      </c>
      <c r="E49" s="63">
        <f>+E48+E47+E46+E45+E44</f>
        <v>752858.69</v>
      </c>
      <c r="F49" s="63">
        <f>+F48+F47+F46+F45+F44</f>
        <v>302259.89</v>
      </c>
      <c r="G49" s="63">
        <f>+G48+G47+G46+G45+G44</f>
        <v>776005.69</v>
      </c>
      <c r="H49" s="63">
        <f>+H48+H47+H46+H45+H44</f>
        <v>302259.89</v>
      </c>
      <c r="I49" s="63">
        <f>+I48+I47+I46+I45+I44</f>
        <v>1295981.46</v>
      </c>
      <c r="J49" s="64">
        <f>+J48+J47+J46+J45+J44</f>
        <v>2156783.68</v>
      </c>
    </row>
    <row r="50" spans="1:10" ht="15">
      <c r="A50" s="29" t="s">
        <v>41</v>
      </c>
      <c r="B50" s="28" t="s">
        <v>40</v>
      </c>
      <c r="C50" s="70"/>
      <c r="D50" s="71"/>
      <c r="E50" s="71"/>
      <c r="F50" s="72"/>
      <c r="G50" s="72"/>
      <c r="H50" s="72"/>
      <c r="I50" s="73"/>
      <c r="J50" s="74"/>
    </row>
    <row r="51" spans="1:10" ht="15">
      <c r="A51" s="29" t="s">
        <v>43</v>
      </c>
      <c r="B51" s="28" t="s">
        <v>42</v>
      </c>
      <c r="C51" s="70"/>
      <c r="D51" s="71"/>
      <c r="E51" s="71"/>
      <c r="F51" s="72"/>
      <c r="G51" s="72"/>
      <c r="H51" s="72"/>
      <c r="I51" s="73"/>
      <c r="J51" s="74"/>
    </row>
    <row r="52" spans="1:10" ht="15">
      <c r="A52" s="29" t="s">
        <v>45</v>
      </c>
      <c r="B52" s="28" t="s">
        <v>44</v>
      </c>
      <c r="C52" s="70"/>
      <c r="D52" s="71"/>
      <c r="E52" s="71"/>
      <c r="F52" s="72"/>
      <c r="G52" s="72"/>
      <c r="H52" s="72"/>
      <c r="I52" s="73"/>
      <c r="J52" s="74"/>
    </row>
    <row r="53" spans="1:10" ht="15">
      <c r="A53" s="29" t="s">
        <v>47</v>
      </c>
      <c r="B53" s="28" t="s">
        <v>46</v>
      </c>
      <c r="C53" s="75"/>
      <c r="D53" s="76"/>
      <c r="E53" s="76"/>
      <c r="F53" s="77"/>
      <c r="G53" s="77"/>
      <c r="H53" s="77"/>
      <c r="I53" s="78"/>
      <c r="J53" s="79"/>
    </row>
    <row r="54" spans="1:10" ht="15">
      <c r="A54" s="31" t="s">
        <v>39</v>
      </c>
      <c r="B54" s="32" t="s">
        <v>117</v>
      </c>
      <c r="C54" s="62">
        <f>+C53+C52+C51+C50</f>
        <v>0</v>
      </c>
      <c r="D54" s="63">
        <f>+D53+D52+D51+D50</f>
        <v>0</v>
      </c>
      <c r="E54" s="63">
        <f>+E53+E52+E51+E50</f>
        <v>0</v>
      </c>
      <c r="F54" s="63">
        <f>+F53+F52+F51+F50</f>
        <v>0</v>
      </c>
      <c r="G54" s="63">
        <f>+G53+G52+G51+G50</f>
        <v>0</v>
      </c>
      <c r="H54" s="63">
        <f>+H53+H52+H51+H50</f>
        <v>0</v>
      </c>
      <c r="I54" s="63">
        <f>+I53+I52+I51+I50</f>
        <v>0</v>
      </c>
      <c r="J54" s="64">
        <f>+J53+J52+J51+J50</f>
        <v>0</v>
      </c>
    </row>
    <row r="55" spans="1:10" ht="15">
      <c r="A55" s="29" t="s">
        <v>50</v>
      </c>
      <c r="B55" s="28" t="s">
        <v>49</v>
      </c>
      <c r="C55" s="75"/>
      <c r="D55" s="76"/>
      <c r="E55" s="76"/>
      <c r="F55" s="77"/>
      <c r="G55" s="77"/>
      <c r="H55" s="77"/>
      <c r="I55" s="78"/>
      <c r="J55" s="79"/>
    </row>
    <row r="56" spans="1:10" ht="15">
      <c r="A56" s="29" t="s">
        <v>52</v>
      </c>
      <c r="B56" s="28" t="s">
        <v>51</v>
      </c>
      <c r="C56" s="75"/>
      <c r="D56" s="76"/>
      <c r="E56" s="76"/>
      <c r="F56" s="77"/>
      <c r="G56" s="77"/>
      <c r="H56" s="77"/>
      <c r="I56" s="78"/>
      <c r="J56" s="79"/>
    </row>
    <row r="57" spans="1:10" ht="15">
      <c r="A57" s="29" t="s">
        <v>54</v>
      </c>
      <c r="B57" s="28" t="s">
        <v>53</v>
      </c>
      <c r="C57" s="75"/>
      <c r="D57" s="76"/>
      <c r="E57" s="76"/>
      <c r="F57" s="77"/>
      <c r="G57" s="77"/>
      <c r="H57" s="77"/>
      <c r="I57" s="78"/>
      <c r="J57" s="79"/>
    </row>
    <row r="58" spans="1:10" ht="15">
      <c r="A58" s="29" t="s">
        <v>56</v>
      </c>
      <c r="B58" s="28" t="s">
        <v>55</v>
      </c>
      <c r="C58" s="75"/>
      <c r="D58" s="76"/>
      <c r="E58" s="76"/>
      <c r="F58" s="77"/>
      <c r="G58" s="77"/>
      <c r="H58" s="77"/>
      <c r="I58" s="78"/>
      <c r="J58" s="79"/>
    </row>
    <row r="59" spans="1:10" ht="15">
      <c r="A59" s="31" t="s">
        <v>48</v>
      </c>
      <c r="B59" s="34" t="s">
        <v>116</v>
      </c>
      <c r="C59" s="62">
        <f>+C58+C57+C56+C55</f>
        <v>0</v>
      </c>
      <c r="D59" s="63">
        <f>+D58+D57+D56+D55</f>
        <v>0</v>
      </c>
      <c r="E59" s="63">
        <f>+E58+E57+E56+E55</f>
        <v>0</v>
      </c>
      <c r="F59" s="63">
        <f>+F58+F57+F56+F55</f>
        <v>0</v>
      </c>
      <c r="G59" s="63">
        <f>+G58+G57+G56+G55</f>
        <v>0</v>
      </c>
      <c r="H59" s="63">
        <f>+H58+H57+H56+H55</f>
        <v>0</v>
      </c>
      <c r="I59" s="63">
        <f>+I58+I57+I56+I55</f>
        <v>0</v>
      </c>
      <c r="J59" s="64">
        <f>+J58+J57+J56+J55</f>
        <v>0</v>
      </c>
    </row>
    <row r="60" spans="1:10" ht="15">
      <c r="A60" s="29" t="s">
        <v>59</v>
      </c>
      <c r="B60" s="28" t="s">
        <v>58</v>
      </c>
      <c r="C60" s="75">
        <v>16287.32</v>
      </c>
      <c r="D60" s="76">
        <v>35719.87</v>
      </c>
      <c r="E60" s="76">
        <v>38049.61</v>
      </c>
      <c r="F60" s="77">
        <v>163531.45</v>
      </c>
      <c r="G60" s="77">
        <v>60421.63</v>
      </c>
      <c r="H60" s="77">
        <v>291343.03</v>
      </c>
      <c r="I60" s="78">
        <v>121655.88</v>
      </c>
      <c r="J60" s="79">
        <v>453516.71</v>
      </c>
    </row>
    <row r="61" spans="1:10" ht="15">
      <c r="A61" s="29" t="s">
        <v>61</v>
      </c>
      <c r="B61" s="28" t="s">
        <v>60</v>
      </c>
      <c r="C61" s="75">
        <v>63029.52</v>
      </c>
      <c r="D61" s="76">
        <v>40836.2</v>
      </c>
      <c r="E61" s="76">
        <v>102427.51</v>
      </c>
      <c r="F61" s="77">
        <v>194598.79</v>
      </c>
      <c r="G61" s="77">
        <v>169299.03</v>
      </c>
      <c r="H61" s="77">
        <v>348361.38</v>
      </c>
      <c r="I61" s="78">
        <v>283216.73</v>
      </c>
      <c r="J61" s="79">
        <v>502123.97</v>
      </c>
    </row>
    <row r="62" spans="1:10" ht="15.75">
      <c r="A62" s="31" t="s">
        <v>57</v>
      </c>
      <c r="B62" s="32" t="s">
        <v>115</v>
      </c>
      <c r="C62" s="62">
        <f>+C61+C60</f>
        <v>79316.84</v>
      </c>
      <c r="D62" s="63">
        <f>+D61+D60</f>
        <v>76556.07</v>
      </c>
      <c r="E62" s="63">
        <f>+E61+E60</f>
        <v>140477.12</v>
      </c>
      <c r="F62" s="63">
        <f>+F61+F60</f>
        <v>358130.24</v>
      </c>
      <c r="G62" s="63">
        <f>+G61+G60</f>
        <v>229720.66</v>
      </c>
      <c r="H62" s="63">
        <f>+H61+H60</f>
        <v>639704.41</v>
      </c>
      <c r="I62" s="63">
        <f>+I61+I60</f>
        <v>404872.61</v>
      </c>
      <c r="J62" s="64">
        <f>+J61+J60</f>
        <v>955640.68</v>
      </c>
    </row>
    <row r="63" spans="1:10" ht="18.75">
      <c r="A63" s="36" t="s">
        <v>121</v>
      </c>
      <c r="B63" s="37" t="s">
        <v>144</v>
      </c>
      <c r="C63" s="80"/>
      <c r="D63" s="81">
        <v>0</v>
      </c>
      <c r="E63" s="81"/>
      <c r="F63" s="81">
        <v>0</v>
      </c>
      <c r="G63" s="82"/>
      <c r="H63" s="82">
        <v>0</v>
      </c>
      <c r="I63" s="82"/>
      <c r="J63" s="83">
        <v>0</v>
      </c>
    </row>
    <row r="64" spans="1:10" s="23" customFormat="1" ht="16.5">
      <c r="A64" s="187" t="s">
        <v>155</v>
      </c>
      <c r="B64" s="188"/>
      <c r="C64" s="84">
        <f>+C63+C62+C59+C54+C49+C43+C37+C33</f>
        <v>1188198.79</v>
      </c>
      <c r="D64" s="85">
        <f>D63+D62+D59+D54+D49+D43+D37+D33</f>
        <v>790268.26</v>
      </c>
      <c r="E64" s="85">
        <f>E63+E62+E59+E54+E49+E43+E37+E33</f>
        <v>2550009.16</v>
      </c>
      <c r="F64" s="85">
        <f>F63+F62+F59+F54+F49+F43+F37+F33</f>
        <v>2187255.91</v>
      </c>
      <c r="G64" s="85">
        <f>G63+G62+G59+G54+G49+G43+G37+G33</f>
        <v>2951079.46</v>
      </c>
      <c r="H64" s="85">
        <f>H63+H62+H59+H54+H49+H43+H37+H33</f>
        <v>3478899.05</v>
      </c>
      <c r="I64" s="85">
        <f>I63+I62+I59+I54+I49+I43+I37+I33</f>
        <v>4715697.97</v>
      </c>
      <c r="J64" s="86">
        <f>J63+J62+J59+J54+J49+J43+J37+J33</f>
        <v>7094896.59</v>
      </c>
    </row>
    <row r="65" spans="1:10" ht="16.5">
      <c r="A65" s="193" t="s">
        <v>160</v>
      </c>
      <c r="B65" s="194"/>
      <c r="C65" s="2"/>
      <c r="D65" s="87">
        <v>0</v>
      </c>
      <c r="E65" s="3"/>
      <c r="F65" s="87">
        <v>0</v>
      </c>
      <c r="G65" s="3"/>
      <c r="H65" s="87">
        <v>0</v>
      </c>
      <c r="I65" s="3"/>
      <c r="J65" s="89">
        <v>0</v>
      </c>
    </row>
    <row r="66" spans="1:10" ht="16.5">
      <c r="A66" s="187" t="s">
        <v>133</v>
      </c>
      <c r="B66" s="188"/>
      <c r="C66" s="84">
        <f>+C64+C14</f>
        <v>8937321.82</v>
      </c>
      <c r="D66" s="85">
        <f>+D64+D14</f>
        <v>9509139.3</v>
      </c>
      <c r="E66" s="85">
        <f>+E64+C14</f>
        <v>10299132.19</v>
      </c>
      <c r="F66" s="85">
        <f>+F64+D14</f>
        <v>10906126.95</v>
      </c>
      <c r="G66" s="85">
        <f>+G64+C14</f>
        <v>10700202.49</v>
      </c>
      <c r="H66" s="85">
        <f>+H64+D14</f>
        <v>12197770.09</v>
      </c>
      <c r="I66" s="85">
        <f>+I64+C14</f>
        <v>12464821</v>
      </c>
      <c r="J66" s="86">
        <f>+J64+D14</f>
        <v>15813767.63</v>
      </c>
    </row>
    <row r="67" spans="1:10" ht="16.5">
      <c r="A67" s="193" t="s">
        <v>161</v>
      </c>
      <c r="B67" s="194"/>
      <c r="C67" s="2"/>
      <c r="D67" s="88">
        <f>+D65+$D15</f>
        <v>3230006</v>
      </c>
      <c r="E67" s="3"/>
      <c r="F67" s="88">
        <f>+F65+$D15</f>
        <v>3230006</v>
      </c>
      <c r="G67" s="3"/>
      <c r="H67" s="88">
        <f>+H65+$D15</f>
        <v>3230006</v>
      </c>
      <c r="I67" s="3"/>
      <c r="J67" s="88">
        <f>+J65+$D15</f>
        <v>3230006</v>
      </c>
    </row>
    <row r="68" spans="1:10" ht="18.95" customHeight="1">
      <c r="A68" s="6"/>
      <c r="B68" s="39"/>
      <c r="C68" s="38"/>
      <c r="D68" s="38"/>
      <c r="E68" s="38"/>
      <c r="F68" s="38"/>
      <c r="G68" s="38"/>
      <c r="H68" s="38"/>
      <c r="I68" s="38"/>
      <c r="J68" s="38"/>
    </row>
    <row r="69" spans="1:10" ht="21" customHeight="1">
      <c r="A69" s="195" t="s">
        <v>130</v>
      </c>
      <c r="B69" s="184" t="s">
        <v>131</v>
      </c>
      <c r="C69" s="182" t="s">
        <v>122</v>
      </c>
      <c r="D69" s="182"/>
      <c r="E69" s="182"/>
      <c r="F69" s="182"/>
      <c r="G69" s="182"/>
      <c r="H69" s="182"/>
      <c r="I69" s="182"/>
      <c r="J69" s="183"/>
    </row>
    <row r="70" spans="1:10" ht="33" customHeight="1">
      <c r="A70" s="196"/>
      <c r="B70" s="185"/>
      <c r="C70" s="209" t="s">
        <v>177</v>
      </c>
      <c r="D70" s="210"/>
      <c r="E70" s="203" t="s">
        <v>178</v>
      </c>
      <c r="F70" s="204"/>
      <c r="G70" s="205" t="s">
        <v>179</v>
      </c>
      <c r="H70" s="204"/>
      <c r="I70" s="205" t="s">
        <v>180</v>
      </c>
      <c r="J70" s="206"/>
    </row>
    <row r="71" spans="1:10" ht="37.5" customHeight="1">
      <c r="A71" s="197"/>
      <c r="B71" s="186"/>
      <c r="C71" s="15" t="s">
        <v>143</v>
      </c>
      <c r="D71" s="14" t="s">
        <v>182</v>
      </c>
      <c r="E71" s="15" t="s">
        <v>143</v>
      </c>
      <c r="F71" s="14" t="s">
        <v>156</v>
      </c>
      <c r="G71" s="15" t="s">
        <v>143</v>
      </c>
      <c r="H71" s="14" t="s">
        <v>156</v>
      </c>
      <c r="I71" s="15" t="s">
        <v>143</v>
      </c>
      <c r="J71" s="16" t="s">
        <v>4</v>
      </c>
    </row>
    <row r="72" spans="1:10" ht="15.75">
      <c r="A72" s="29" t="s">
        <v>64</v>
      </c>
      <c r="B72" s="28" t="s">
        <v>63</v>
      </c>
      <c r="C72" s="90">
        <v>80439.41</v>
      </c>
      <c r="D72" s="91">
        <v>86534.26</v>
      </c>
      <c r="E72" s="91">
        <v>157596.39</v>
      </c>
      <c r="F72" s="91">
        <v>237017.34</v>
      </c>
      <c r="G72" s="91"/>
      <c r="H72" s="91">
        <v>425130.54</v>
      </c>
      <c r="I72" s="91"/>
      <c r="J72" s="92">
        <v>645721.82</v>
      </c>
    </row>
    <row r="73" spans="1:10" ht="15">
      <c r="A73" s="29" t="s">
        <v>66</v>
      </c>
      <c r="B73" s="28" t="s">
        <v>65</v>
      </c>
      <c r="C73" s="93">
        <v>3908.7</v>
      </c>
      <c r="D73" s="94">
        <v>7770.51</v>
      </c>
      <c r="E73" s="94">
        <v>9485.36</v>
      </c>
      <c r="F73" s="94">
        <v>24528.29</v>
      </c>
      <c r="G73" s="94"/>
      <c r="H73" s="94">
        <v>41286.07</v>
      </c>
      <c r="I73" s="94"/>
      <c r="J73" s="95">
        <v>62721.59</v>
      </c>
    </row>
    <row r="74" spans="1:10" ht="15">
      <c r="A74" s="29" t="s">
        <v>68</v>
      </c>
      <c r="B74" s="28" t="s">
        <v>67</v>
      </c>
      <c r="C74" s="96">
        <v>300771.12</v>
      </c>
      <c r="D74" s="97">
        <v>296226.11</v>
      </c>
      <c r="E74" s="97">
        <v>506491.44</v>
      </c>
      <c r="F74" s="97">
        <v>726768.07</v>
      </c>
      <c r="G74" s="97"/>
      <c r="H74" s="97">
        <v>1232403.68</v>
      </c>
      <c r="I74" s="97"/>
      <c r="J74" s="98">
        <v>1981727.04</v>
      </c>
    </row>
    <row r="75" spans="1:10" ht="15">
      <c r="A75" s="29" t="s">
        <v>69</v>
      </c>
      <c r="B75" s="28" t="s">
        <v>14</v>
      </c>
      <c r="C75" s="93">
        <v>73177.46</v>
      </c>
      <c r="D75" s="94">
        <v>171460.97</v>
      </c>
      <c r="E75" s="94">
        <v>229325.22</v>
      </c>
      <c r="F75" s="94">
        <v>612095.79</v>
      </c>
      <c r="G75" s="94"/>
      <c r="H75" s="94">
        <v>1054790.18</v>
      </c>
      <c r="I75" s="94"/>
      <c r="J75" s="95">
        <v>1523635.22</v>
      </c>
    </row>
    <row r="76" spans="1:10" ht="15">
      <c r="A76" s="29" t="s">
        <v>71</v>
      </c>
      <c r="B76" s="28" t="s">
        <v>70</v>
      </c>
      <c r="C76" s="93"/>
      <c r="D76" s="94"/>
      <c r="E76" s="94"/>
      <c r="F76" s="94"/>
      <c r="G76" s="94"/>
      <c r="H76" s="94"/>
      <c r="I76" s="94"/>
      <c r="J76" s="95"/>
    </row>
    <row r="77" spans="1:10" ht="15">
      <c r="A77" s="29" t="s">
        <v>72</v>
      </c>
      <c r="B77" s="28" t="s">
        <v>12</v>
      </c>
      <c r="C77" s="96"/>
      <c r="D77" s="97"/>
      <c r="E77" s="97"/>
      <c r="F77" s="97"/>
      <c r="G77" s="97"/>
      <c r="H77" s="97"/>
      <c r="I77" s="97"/>
      <c r="J77" s="98"/>
    </row>
    <row r="78" spans="1:10" ht="15">
      <c r="A78" s="29" t="s">
        <v>74</v>
      </c>
      <c r="B78" s="28" t="s">
        <v>73</v>
      </c>
      <c r="C78" s="96"/>
      <c r="D78" s="97"/>
      <c r="E78" s="97"/>
      <c r="F78" s="97"/>
      <c r="G78" s="97"/>
      <c r="H78" s="97"/>
      <c r="I78" s="97"/>
      <c r="J78" s="98"/>
    </row>
    <row r="79" spans="1:10" ht="15">
      <c r="A79" s="29" t="s">
        <v>76</v>
      </c>
      <c r="B79" s="28" t="s">
        <v>75</v>
      </c>
      <c r="C79" s="93"/>
      <c r="D79" s="94"/>
      <c r="E79" s="94"/>
      <c r="F79" s="94"/>
      <c r="G79" s="94"/>
      <c r="H79" s="94"/>
      <c r="I79" s="94"/>
      <c r="J79" s="95"/>
    </row>
    <row r="80" spans="1:10" ht="15">
      <c r="A80" s="29" t="s">
        <v>78</v>
      </c>
      <c r="B80" s="28" t="s">
        <v>77</v>
      </c>
      <c r="C80" s="93">
        <v>1592.67</v>
      </c>
      <c r="D80" s="94">
        <v>552</v>
      </c>
      <c r="E80" s="94">
        <v>3602.98</v>
      </c>
      <c r="F80" s="94">
        <v>1320.57</v>
      </c>
      <c r="G80" s="94"/>
      <c r="H80" s="94">
        <v>3989.34</v>
      </c>
      <c r="I80" s="94"/>
      <c r="J80" s="95">
        <v>4208</v>
      </c>
    </row>
    <row r="81" spans="1:10" ht="15">
      <c r="A81" s="29" t="s">
        <v>80</v>
      </c>
      <c r="B81" s="28" t="s">
        <v>79</v>
      </c>
      <c r="C81" s="93">
        <v>30173.45</v>
      </c>
      <c r="D81" s="94">
        <v>31961.39</v>
      </c>
      <c r="E81" s="94">
        <v>49445.54</v>
      </c>
      <c r="F81" s="94">
        <v>51879.77</v>
      </c>
      <c r="G81" s="94"/>
      <c r="H81" s="94">
        <v>85117.26</v>
      </c>
      <c r="I81" s="94"/>
      <c r="J81" s="95">
        <v>181781.9</v>
      </c>
    </row>
    <row r="82" spans="1:10" ht="15">
      <c r="A82" s="31" t="s">
        <v>62</v>
      </c>
      <c r="B82" s="34" t="s">
        <v>127</v>
      </c>
      <c r="C82" s="99">
        <f>SUM(C72:C81)</f>
        <v>490062.81</v>
      </c>
      <c r="D82" s="100">
        <f>SUM(D72:D81)</f>
        <v>594505.24</v>
      </c>
      <c r="E82" s="100">
        <f>SUM(E72:E81)</f>
        <v>955946.93</v>
      </c>
      <c r="F82" s="100">
        <f>SUM(F72:F81)</f>
        <v>1653609.83</v>
      </c>
      <c r="G82" s="100">
        <f>SUM(G72:G81)</f>
        <v>0</v>
      </c>
      <c r="H82" s="100">
        <f>SUM(H72:H81)</f>
        <v>2842717.07</v>
      </c>
      <c r="I82" s="100">
        <f>SUM(I72:I81)</f>
        <v>0</v>
      </c>
      <c r="J82" s="101">
        <f>SUM(J72:J81)</f>
        <v>4399795.57</v>
      </c>
    </row>
    <row r="83" spans="1:10" ht="15">
      <c r="A83" s="29" t="s">
        <v>83</v>
      </c>
      <c r="B83" s="28" t="s">
        <v>82</v>
      </c>
      <c r="C83" s="102">
        <v>882.8</v>
      </c>
      <c r="D83" s="103">
        <v>0</v>
      </c>
      <c r="E83" s="94">
        <v>882.8</v>
      </c>
      <c r="F83" s="94">
        <v>0</v>
      </c>
      <c r="G83" s="94"/>
      <c r="H83" s="94">
        <v>0</v>
      </c>
      <c r="I83" s="94"/>
      <c r="J83" s="95">
        <v>5563.59</v>
      </c>
    </row>
    <row r="84" spans="1:10" ht="15">
      <c r="A84" s="29" t="s">
        <v>85</v>
      </c>
      <c r="B84" s="28" t="s">
        <v>84</v>
      </c>
      <c r="C84" s="96">
        <v>158781.67</v>
      </c>
      <c r="D84" s="97">
        <v>109931.77</v>
      </c>
      <c r="E84" s="97">
        <v>256303.72</v>
      </c>
      <c r="F84" s="97">
        <v>717109.35</v>
      </c>
      <c r="G84" s="97"/>
      <c r="H84" s="97">
        <v>1004746.06</v>
      </c>
      <c r="I84" s="97"/>
      <c r="J84" s="98">
        <v>6567982.49</v>
      </c>
    </row>
    <row r="85" spans="1:10" ht="15">
      <c r="A85" s="29" t="s">
        <v>86</v>
      </c>
      <c r="B85" s="28" t="s">
        <v>0</v>
      </c>
      <c r="C85" s="93">
        <v>6090.06</v>
      </c>
      <c r="D85" s="94">
        <v>0</v>
      </c>
      <c r="E85" s="94">
        <v>6090.06</v>
      </c>
      <c r="F85" s="94">
        <v>3146.96</v>
      </c>
      <c r="G85" s="94"/>
      <c r="H85" s="94">
        <v>4229.79</v>
      </c>
      <c r="I85" s="94"/>
      <c r="J85" s="95">
        <v>6489.68</v>
      </c>
    </row>
    <row r="86" spans="1:10" ht="15">
      <c r="A86" s="29" t="s">
        <v>87</v>
      </c>
      <c r="B86" s="28" t="s">
        <v>1</v>
      </c>
      <c r="C86" s="93"/>
      <c r="D86" s="94">
        <v>0</v>
      </c>
      <c r="E86" s="94"/>
      <c r="F86" s="94">
        <v>0</v>
      </c>
      <c r="G86" s="94"/>
      <c r="H86" s="94">
        <v>0</v>
      </c>
      <c r="I86" s="94"/>
      <c r="J86" s="95">
        <v>12295.07</v>
      </c>
    </row>
    <row r="87" spans="1:10" ht="15">
      <c r="A87" s="29" t="s">
        <v>89</v>
      </c>
      <c r="B87" s="28" t="s">
        <v>88</v>
      </c>
      <c r="C87" s="104">
        <v>24221.25</v>
      </c>
      <c r="D87" s="105">
        <v>0</v>
      </c>
      <c r="E87" s="105">
        <v>24221.25</v>
      </c>
      <c r="F87" s="105">
        <v>0</v>
      </c>
      <c r="G87" s="105"/>
      <c r="H87" s="105">
        <v>4.08</v>
      </c>
      <c r="I87" s="105"/>
      <c r="J87" s="106">
        <v>350034.9</v>
      </c>
    </row>
    <row r="88" spans="1:10" ht="15">
      <c r="A88" s="31" t="s">
        <v>81</v>
      </c>
      <c r="B88" s="34" t="s">
        <v>126</v>
      </c>
      <c r="C88" s="99">
        <f>SUM(C83:C87)</f>
        <v>189975.78</v>
      </c>
      <c r="D88" s="100">
        <f>SUM(D83:D87)</f>
        <v>109931.77</v>
      </c>
      <c r="E88" s="100">
        <f>SUM(E83:E87)</f>
        <v>287497.83</v>
      </c>
      <c r="F88" s="100">
        <f>SUM(F83:F87)</f>
        <v>720256.31</v>
      </c>
      <c r="G88" s="100">
        <f>SUM(G83:G87)</f>
        <v>0</v>
      </c>
      <c r="H88" s="100">
        <f>SUM(H83:H87)</f>
        <v>1008979.93</v>
      </c>
      <c r="I88" s="100">
        <f>SUM(I83:I87)</f>
        <v>0</v>
      </c>
      <c r="J88" s="101">
        <f>SUM(J83:J87)</f>
        <v>6942365.73</v>
      </c>
    </row>
    <row r="89" spans="1:10" ht="15">
      <c r="A89" s="29" t="s">
        <v>92</v>
      </c>
      <c r="B89" s="28" t="s">
        <v>91</v>
      </c>
      <c r="C89" s="107"/>
      <c r="D89" s="108"/>
      <c r="E89" s="108"/>
      <c r="F89" s="108"/>
      <c r="G89" s="108"/>
      <c r="H89" s="108"/>
      <c r="I89" s="108"/>
      <c r="J89" s="109"/>
    </row>
    <row r="90" spans="1:10" ht="15">
      <c r="A90" s="29" t="s">
        <v>94</v>
      </c>
      <c r="B90" s="28" t="s">
        <v>93</v>
      </c>
      <c r="C90" s="107"/>
      <c r="D90" s="108"/>
      <c r="E90" s="108"/>
      <c r="F90" s="108"/>
      <c r="G90" s="108"/>
      <c r="H90" s="108"/>
      <c r="I90" s="108"/>
      <c r="J90" s="109"/>
    </row>
    <row r="91" spans="1:10" ht="15">
      <c r="A91" s="29" t="s">
        <v>96</v>
      </c>
      <c r="B91" s="28" t="s">
        <v>95</v>
      </c>
      <c r="C91" s="107"/>
      <c r="D91" s="108"/>
      <c r="E91" s="108"/>
      <c r="F91" s="108"/>
      <c r="G91" s="108"/>
      <c r="H91" s="108"/>
      <c r="I91" s="108"/>
      <c r="J91" s="109"/>
    </row>
    <row r="92" spans="1:10" ht="15">
      <c r="A92" s="29" t="s">
        <v>98</v>
      </c>
      <c r="B92" s="28" t="s">
        <v>97</v>
      </c>
      <c r="C92" s="93"/>
      <c r="D92" s="94"/>
      <c r="E92" s="94"/>
      <c r="F92" s="94"/>
      <c r="G92" s="94"/>
      <c r="H92" s="94"/>
      <c r="I92" s="94"/>
      <c r="J92" s="95"/>
    </row>
    <row r="93" spans="1:10" ht="15">
      <c r="A93" s="31" t="s">
        <v>90</v>
      </c>
      <c r="B93" s="34" t="s">
        <v>125</v>
      </c>
      <c r="C93" s="99">
        <f>SUM(C89:C92)</f>
        <v>0</v>
      </c>
      <c r="D93" s="110">
        <f>SUM(D89:D92)</f>
        <v>0</v>
      </c>
      <c r="E93" s="110">
        <f>SUM(E89:E92)</f>
        <v>0</v>
      </c>
      <c r="F93" s="110">
        <f>SUM(F89:F92)</f>
        <v>0</v>
      </c>
      <c r="G93" s="110">
        <f>SUM(G89:G92)</f>
        <v>0</v>
      </c>
      <c r="H93" s="110">
        <f>SUM(H89:H92)</f>
        <v>0</v>
      </c>
      <c r="I93" s="110">
        <f>SUM(I89:I92)</f>
        <v>0</v>
      </c>
      <c r="J93" s="111">
        <f>SUM(J89:J92)</f>
        <v>0</v>
      </c>
    </row>
    <row r="94" spans="1:10" ht="15">
      <c r="A94" s="29" t="s">
        <v>101</v>
      </c>
      <c r="B94" s="28" t="s">
        <v>100</v>
      </c>
      <c r="C94" s="107"/>
      <c r="D94" s="108"/>
      <c r="E94" s="108"/>
      <c r="F94" s="108"/>
      <c r="G94" s="108"/>
      <c r="H94" s="108"/>
      <c r="I94" s="108"/>
      <c r="J94" s="109"/>
    </row>
    <row r="95" spans="1:10" ht="15">
      <c r="A95" s="29" t="s">
        <v>103</v>
      </c>
      <c r="B95" s="28" t="s">
        <v>102</v>
      </c>
      <c r="C95" s="107"/>
      <c r="D95" s="108"/>
      <c r="E95" s="108"/>
      <c r="F95" s="108"/>
      <c r="G95" s="108"/>
      <c r="H95" s="108"/>
      <c r="I95" s="108"/>
      <c r="J95" s="109"/>
    </row>
    <row r="96" spans="1:10" ht="15">
      <c r="A96" s="29" t="s">
        <v>105</v>
      </c>
      <c r="B96" s="28" t="s">
        <v>104</v>
      </c>
      <c r="C96" s="107"/>
      <c r="D96" s="108"/>
      <c r="E96" s="108"/>
      <c r="F96" s="108"/>
      <c r="G96" s="108"/>
      <c r="H96" s="108"/>
      <c r="I96" s="108"/>
      <c r="J96" s="109"/>
    </row>
    <row r="97" spans="1:10" ht="15">
      <c r="A97" s="29" t="s">
        <v>107</v>
      </c>
      <c r="B97" s="28" t="s">
        <v>106</v>
      </c>
      <c r="C97" s="107"/>
      <c r="D97" s="108"/>
      <c r="E97" s="108"/>
      <c r="F97" s="108"/>
      <c r="G97" s="108"/>
      <c r="H97" s="108"/>
      <c r="I97" s="108"/>
      <c r="J97" s="109"/>
    </row>
    <row r="98" spans="1:10" ht="15">
      <c r="A98" s="29" t="s">
        <v>109</v>
      </c>
      <c r="B98" s="28" t="s">
        <v>108</v>
      </c>
      <c r="C98" s="107"/>
      <c r="D98" s="108"/>
      <c r="E98" s="108"/>
      <c r="F98" s="108"/>
      <c r="G98" s="108"/>
      <c r="H98" s="108"/>
      <c r="I98" s="108"/>
      <c r="J98" s="109"/>
    </row>
    <row r="99" spans="1:10" ht="15">
      <c r="A99" s="31" t="s">
        <v>99</v>
      </c>
      <c r="B99" s="34" t="s">
        <v>124</v>
      </c>
      <c r="C99" s="112">
        <f>SUM(C94:C98)</f>
        <v>0</v>
      </c>
      <c r="D99" s="110">
        <f>SUM(D94:D98)</f>
        <v>0</v>
      </c>
      <c r="E99" s="110">
        <f>SUM(E94:E98)</f>
        <v>0</v>
      </c>
      <c r="F99" s="110">
        <f>SUM(F94:F98)</f>
        <v>0</v>
      </c>
      <c r="G99" s="110">
        <f>SUM(G94:G98)</f>
        <v>0</v>
      </c>
      <c r="H99" s="110">
        <f>SUM(H94:H98)</f>
        <v>0</v>
      </c>
      <c r="I99" s="110">
        <f>SUM(I94:I98)</f>
        <v>0</v>
      </c>
      <c r="J99" s="111">
        <f>SUM(J94:J98)</f>
        <v>0</v>
      </c>
    </row>
    <row r="100" spans="1:10" ht="30">
      <c r="A100" s="31" t="s">
        <v>168</v>
      </c>
      <c r="B100" s="40" t="s">
        <v>128</v>
      </c>
      <c r="C100" s="113"/>
      <c r="D100" s="114"/>
      <c r="E100" s="114"/>
      <c r="F100" s="114"/>
      <c r="G100" s="114"/>
      <c r="H100" s="114"/>
      <c r="I100" s="114"/>
      <c r="J100" s="115"/>
    </row>
    <row r="101" spans="1:10" ht="15">
      <c r="A101" s="29" t="s">
        <v>112</v>
      </c>
      <c r="B101" s="28" t="s">
        <v>111</v>
      </c>
      <c r="C101" s="107">
        <v>28697.63</v>
      </c>
      <c r="D101" s="108">
        <v>25814.6</v>
      </c>
      <c r="E101" s="108">
        <v>49850.67</v>
      </c>
      <c r="F101" s="108">
        <v>154707.33</v>
      </c>
      <c r="G101" s="108"/>
      <c r="H101" s="108">
        <v>283600.06</v>
      </c>
      <c r="I101" s="108"/>
      <c r="J101" s="109">
        <v>443363.13</v>
      </c>
    </row>
    <row r="102" spans="1:10" ht="15">
      <c r="A102" s="29" t="s">
        <v>114</v>
      </c>
      <c r="B102" s="28" t="s">
        <v>113</v>
      </c>
      <c r="C102" s="107">
        <v>45855.63</v>
      </c>
      <c r="D102" s="108">
        <v>14578.53</v>
      </c>
      <c r="E102" s="108">
        <v>74989.92</v>
      </c>
      <c r="F102" s="108">
        <v>171263.67</v>
      </c>
      <c r="G102" s="108"/>
      <c r="H102" s="108">
        <v>327948.81</v>
      </c>
      <c r="I102" s="108"/>
      <c r="J102" s="109">
        <v>508478.3</v>
      </c>
    </row>
    <row r="103" spans="1:10" ht="15.75">
      <c r="A103" s="31" t="s">
        <v>110</v>
      </c>
      <c r="B103" s="34" t="s">
        <v>123</v>
      </c>
      <c r="C103" s="116">
        <f>+C101+C102</f>
        <v>74553.26</v>
      </c>
      <c r="D103" s="117">
        <f>+D101+D102</f>
        <v>40393.13</v>
      </c>
      <c r="E103" s="117">
        <f>+E101+E102</f>
        <v>124840.59</v>
      </c>
      <c r="F103" s="117">
        <f>+F101+F102</f>
        <v>325971</v>
      </c>
      <c r="G103" s="117">
        <f>+G101+G102</f>
        <v>0</v>
      </c>
      <c r="H103" s="117">
        <f>+H101+H102</f>
        <v>611548.87</v>
      </c>
      <c r="I103" s="117">
        <f>+I101+I102</f>
        <v>0</v>
      </c>
      <c r="J103" s="118">
        <f>+J101+J102</f>
        <v>951841.43</v>
      </c>
    </row>
    <row r="104" spans="1:10" ht="18.75">
      <c r="A104" s="41" t="s">
        <v>137</v>
      </c>
      <c r="B104" s="37" t="s">
        <v>144</v>
      </c>
      <c r="C104" s="119"/>
      <c r="D104" s="120">
        <v>0</v>
      </c>
      <c r="E104" s="120"/>
      <c r="F104" s="120">
        <v>0</v>
      </c>
      <c r="G104" s="120"/>
      <c r="H104" s="120">
        <v>0</v>
      </c>
      <c r="I104" s="120"/>
      <c r="J104" s="121">
        <v>0</v>
      </c>
    </row>
    <row r="105" spans="1:10" ht="16.5">
      <c r="A105" s="193" t="s">
        <v>132</v>
      </c>
      <c r="B105" s="194"/>
      <c r="C105" s="122">
        <f>+C104+C103+C100+C99+C93+C88+C82</f>
        <v>754591.85</v>
      </c>
      <c r="D105" s="123">
        <f>+D104+D103+D100+D99+D93+D88+D82</f>
        <v>744830.14</v>
      </c>
      <c r="E105" s="123">
        <f>+E104+E103+E100+E99+E93+E88+E82</f>
        <v>1368285.35</v>
      </c>
      <c r="F105" s="123">
        <f>+F104+F103+F100+F99+F93+F88+F82</f>
        <v>2699837.14</v>
      </c>
      <c r="G105" s="123">
        <f>+G104+G103+G100+G99+G93+G88+G82</f>
        <v>0</v>
      </c>
      <c r="H105" s="123">
        <f>+H104+H103+H100+H99+H93+H88+H82</f>
        <v>4463245.87</v>
      </c>
      <c r="I105" s="123">
        <f>+I104+I103+I100+I99+I93+I88+I82</f>
        <v>0</v>
      </c>
      <c r="J105" s="124">
        <f>+J104+J103+J100+J99+J93+J88+J82</f>
        <v>12294002.73</v>
      </c>
    </row>
    <row r="106" spans="1:10" ht="16.5">
      <c r="A106" s="193" t="s">
        <v>162</v>
      </c>
      <c r="B106" s="194"/>
      <c r="C106" s="2"/>
      <c r="D106" s="87">
        <v>0</v>
      </c>
      <c r="E106" s="3"/>
      <c r="F106" s="87">
        <v>0</v>
      </c>
      <c r="G106" s="3"/>
      <c r="H106" s="87">
        <v>0</v>
      </c>
      <c r="I106" s="3"/>
      <c r="J106" s="89">
        <v>0</v>
      </c>
    </row>
    <row r="107" spans="1:10" ht="16.5">
      <c r="A107" s="17"/>
      <c r="B107" s="42"/>
      <c r="C107" s="43"/>
      <c r="D107" s="43"/>
      <c r="E107" s="43"/>
      <c r="F107" s="43"/>
      <c r="G107" s="43"/>
      <c r="H107" s="43"/>
      <c r="I107" s="43"/>
      <c r="J107" s="44"/>
    </row>
    <row r="108" spans="1:10" ht="16.5">
      <c r="A108" s="45"/>
      <c r="B108" s="46" t="s">
        <v>129</v>
      </c>
      <c r="C108" s="123">
        <f>+C66-C105</f>
        <v>8182729.97</v>
      </c>
      <c r="D108" s="123">
        <f>+D66-D105</f>
        <v>8764309.16</v>
      </c>
      <c r="E108" s="123">
        <f>+E66-E105</f>
        <v>8930846.84</v>
      </c>
      <c r="F108" s="123">
        <f>+F66-F105</f>
        <v>8206289.81</v>
      </c>
      <c r="G108" s="123">
        <f>+G66-G105</f>
        <v>10700202.49</v>
      </c>
      <c r="H108" s="123">
        <f>+H66-H105</f>
        <v>7734524.22</v>
      </c>
      <c r="I108" s="123">
        <f>+I66-I105</f>
        <v>12464821</v>
      </c>
      <c r="J108" s="124">
        <f>+J66-J105</f>
        <v>3519764.9</v>
      </c>
    </row>
    <row r="109" spans="1:10" s="23" customFormat="1" ht="16.5">
      <c r="A109" s="45"/>
      <c r="B109" s="46" t="s">
        <v>163</v>
      </c>
      <c r="C109" s="4"/>
      <c r="D109" s="127">
        <f>+D67-D106</f>
        <v>3230006</v>
      </c>
      <c r="E109" s="5"/>
      <c r="F109" s="127">
        <f>+F67-F106</f>
        <v>3230006</v>
      </c>
      <c r="G109" s="5"/>
      <c r="H109" s="127">
        <f>+H67-H106</f>
        <v>3230006</v>
      </c>
      <c r="I109" s="5"/>
      <c r="J109" s="125">
        <f>+J67-J106</f>
        <v>3230006</v>
      </c>
    </row>
    <row r="110" spans="1:10" s="23" customFormat="1" ht="16.5">
      <c r="A110" s="47"/>
      <c r="B110" s="46" t="s">
        <v>134</v>
      </c>
      <c r="C110" s="123">
        <v>0</v>
      </c>
      <c r="D110" s="123">
        <f>IF(D108&lt;0,-D108,0)</f>
        <v>0</v>
      </c>
      <c r="E110" s="123">
        <v>0</v>
      </c>
      <c r="F110" s="123">
        <f>IF(F108&lt;0,-F108,0)</f>
        <v>0</v>
      </c>
      <c r="G110" s="123">
        <v>0</v>
      </c>
      <c r="H110" s="123">
        <f>IF(H108&lt;0,-H108,0)</f>
        <v>0</v>
      </c>
      <c r="I110" s="123">
        <v>0</v>
      </c>
      <c r="J110" s="126">
        <f>IF(J108&lt;0,-J108,0)</f>
        <v>0</v>
      </c>
    </row>
    <row r="111" spans="1:10" s="48" customFormat="1" ht="21" customHeight="1">
      <c r="A111" s="207" t="s">
        <v>149</v>
      </c>
      <c r="B111" s="207"/>
      <c r="C111" s="207"/>
      <c r="D111" s="207"/>
      <c r="E111" s="207"/>
      <c r="F111" s="207"/>
      <c r="G111" s="207"/>
      <c r="H111" s="207"/>
      <c r="I111" s="207"/>
      <c r="J111" s="207"/>
    </row>
    <row r="112" spans="1:10" s="48" customFormat="1" ht="21" customHeight="1">
      <c r="A112" s="208" t="s">
        <v>151</v>
      </c>
      <c r="B112" s="208"/>
      <c r="C112" s="208"/>
      <c r="D112" s="208"/>
      <c r="E112" s="208"/>
      <c r="F112" s="208"/>
      <c r="G112" s="208"/>
      <c r="H112" s="208"/>
      <c r="I112" s="208"/>
      <c r="J112" s="208"/>
    </row>
    <row r="113" spans="1:10" s="48" customFormat="1" ht="21" customHeight="1">
      <c r="A113" s="198" t="s">
        <v>167</v>
      </c>
      <c r="B113" s="198"/>
      <c r="C113" s="198"/>
      <c r="D113" s="198"/>
      <c r="E113" s="198"/>
      <c r="F113" s="198"/>
      <c r="G113" s="198"/>
      <c r="H113" s="198"/>
      <c r="I113" s="198"/>
      <c r="J113" s="198"/>
    </row>
    <row r="114" ht="15" customHeight="1">
      <c r="A114" s="48"/>
    </row>
    <row r="115" ht="15" customHeight="1">
      <c r="A115" s="48"/>
    </row>
    <row r="116" ht="15" customHeight="1">
      <c r="A116" s="48"/>
    </row>
    <row r="117" ht="15" customHeight="1">
      <c r="A117" s="48"/>
    </row>
    <row r="118" ht="15" customHeight="1">
      <c r="A118" s="48"/>
    </row>
    <row r="119" ht="15" customHeight="1">
      <c r="A119" s="48"/>
    </row>
    <row r="120" ht="15" customHeight="1">
      <c r="A120" s="48"/>
    </row>
    <row r="121" ht="15" customHeight="1">
      <c r="A121" s="48"/>
    </row>
    <row r="122" ht="15" customHeight="1">
      <c r="A122" s="48"/>
    </row>
    <row r="123" ht="15" customHeight="1">
      <c r="A123" s="48"/>
    </row>
    <row r="124" ht="15" customHeight="1">
      <c r="A124" s="48"/>
    </row>
    <row r="125" ht="15" customHeight="1">
      <c r="A125" s="48"/>
    </row>
    <row r="126" ht="15" customHeight="1">
      <c r="A126" s="48"/>
    </row>
    <row r="127" ht="15" customHeight="1">
      <c r="A127" s="48"/>
    </row>
    <row r="128" ht="15" customHeight="1">
      <c r="A128" s="48"/>
    </row>
    <row r="129" ht="15" customHeight="1">
      <c r="A129" s="48"/>
    </row>
    <row r="130" ht="15" customHeight="1">
      <c r="A130" s="48"/>
    </row>
    <row r="131" ht="15" customHeight="1">
      <c r="A131" s="48"/>
    </row>
    <row r="132" ht="15" customHeight="1">
      <c r="A132" s="48"/>
    </row>
    <row r="133" ht="15" customHeight="1">
      <c r="A133" s="48"/>
    </row>
    <row r="134" ht="15" customHeight="1">
      <c r="A134" s="48"/>
    </row>
    <row r="135" ht="15" customHeight="1">
      <c r="A135" s="48"/>
    </row>
    <row r="136" ht="15" customHeight="1">
      <c r="A136" s="48"/>
    </row>
    <row r="137" ht="15" customHeight="1">
      <c r="A137" s="48"/>
    </row>
    <row r="138" ht="15" customHeight="1">
      <c r="A138" s="48"/>
    </row>
    <row r="139" ht="15" customHeight="1">
      <c r="A139" s="48"/>
    </row>
    <row r="140" ht="15" customHeight="1">
      <c r="A140" s="48"/>
    </row>
    <row r="141" ht="15" customHeight="1">
      <c r="A141" s="48"/>
    </row>
    <row r="142" ht="15" customHeight="1">
      <c r="A142" s="48"/>
    </row>
    <row r="143" ht="15" customHeight="1">
      <c r="A143" s="48"/>
    </row>
    <row r="144" ht="15" customHeight="1">
      <c r="A144" s="48"/>
    </row>
    <row r="145" ht="15" customHeight="1">
      <c r="A145" s="48"/>
    </row>
    <row r="146" ht="15" customHeight="1">
      <c r="A146" s="48"/>
    </row>
    <row r="147" ht="15" customHeight="1">
      <c r="A147" s="48"/>
    </row>
    <row r="148" ht="15" customHeight="1">
      <c r="A148" s="48"/>
    </row>
    <row r="149" ht="15" customHeight="1">
      <c r="A149" s="48"/>
    </row>
    <row r="150" ht="15" customHeight="1">
      <c r="A150" s="48"/>
    </row>
    <row r="151" ht="15" customHeight="1">
      <c r="A151" s="48"/>
    </row>
    <row r="152" ht="15" customHeight="1">
      <c r="A152" s="48"/>
    </row>
    <row r="153" ht="15" customHeight="1">
      <c r="A153" s="48"/>
    </row>
    <row r="154" ht="15" customHeight="1">
      <c r="A154" s="48"/>
    </row>
    <row r="155" ht="15" customHeight="1">
      <c r="A155" s="48"/>
    </row>
    <row r="156" ht="15" customHeight="1">
      <c r="A156" s="48"/>
    </row>
    <row r="157" ht="15" customHeight="1">
      <c r="A157" s="48"/>
    </row>
    <row r="158" ht="15" customHeight="1">
      <c r="A158" s="48"/>
    </row>
    <row r="159" ht="15" customHeight="1">
      <c r="A159" s="48"/>
    </row>
    <row r="160" ht="15" customHeight="1">
      <c r="A160" s="48"/>
    </row>
    <row r="161" ht="15" customHeight="1">
      <c r="A161" s="48"/>
    </row>
    <row r="162" ht="15" customHeight="1">
      <c r="A162" s="48"/>
    </row>
    <row r="163" ht="15" customHeight="1">
      <c r="A163" s="48"/>
    </row>
    <row r="164" ht="15" customHeight="1">
      <c r="A164" s="48"/>
    </row>
    <row r="165" ht="15" customHeight="1">
      <c r="A165" s="48"/>
    </row>
    <row r="166" ht="15" customHeight="1">
      <c r="A166" s="48"/>
    </row>
    <row r="167" ht="15" customHeight="1">
      <c r="A167" s="48"/>
    </row>
    <row r="168" ht="15" customHeight="1">
      <c r="A168" s="48"/>
    </row>
    <row r="169" ht="15" customHeight="1">
      <c r="A169" s="48"/>
    </row>
    <row r="170" ht="15" customHeight="1">
      <c r="A170" s="48"/>
    </row>
    <row r="171" ht="15" customHeight="1">
      <c r="A171" s="48"/>
    </row>
    <row r="172" ht="15" customHeight="1">
      <c r="A172" s="48"/>
    </row>
    <row r="173" ht="15" customHeight="1">
      <c r="A173" s="48"/>
    </row>
    <row r="174" ht="15" customHeight="1">
      <c r="A174" s="48"/>
    </row>
    <row r="175" ht="15" customHeight="1">
      <c r="A175" s="48"/>
    </row>
    <row r="176" ht="15" customHeight="1">
      <c r="A176" s="48"/>
    </row>
    <row r="177" ht="15" customHeight="1">
      <c r="A177" s="48"/>
    </row>
    <row r="178" ht="15" customHeight="1">
      <c r="A178" s="48"/>
    </row>
    <row r="179" ht="15" customHeight="1">
      <c r="A179" s="48"/>
    </row>
    <row r="180" ht="15" customHeight="1">
      <c r="A180" s="48"/>
    </row>
    <row r="181" ht="15" customHeight="1">
      <c r="A181" s="48"/>
    </row>
    <row r="182" ht="15" customHeight="1">
      <c r="A182" s="48"/>
    </row>
    <row r="183" ht="15" customHeight="1">
      <c r="A183" s="48"/>
    </row>
    <row r="184" ht="15" customHeight="1">
      <c r="A184" s="48"/>
    </row>
    <row r="185" ht="15" customHeight="1">
      <c r="A185" s="48"/>
    </row>
    <row r="186" ht="15" customHeight="1">
      <c r="A186" s="48"/>
    </row>
    <row r="187" ht="15" customHeight="1">
      <c r="A187" s="48"/>
    </row>
    <row r="188" ht="15" customHeight="1">
      <c r="A188" s="48"/>
    </row>
    <row r="189" ht="15" customHeight="1">
      <c r="A189" s="48"/>
    </row>
    <row r="190" ht="15" customHeight="1">
      <c r="A190" s="48"/>
    </row>
    <row r="191" ht="15" customHeight="1">
      <c r="A191" s="48"/>
    </row>
    <row r="192" ht="15" customHeight="1">
      <c r="A192" s="48"/>
    </row>
    <row r="193" ht="15" customHeight="1">
      <c r="A193" s="48"/>
    </row>
    <row r="194" ht="15" customHeight="1">
      <c r="A194" s="48"/>
    </row>
    <row r="195" ht="15" customHeight="1">
      <c r="A195" s="48"/>
    </row>
    <row r="196" ht="15" customHeight="1">
      <c r="A196" s="48"/>
    </row>
    <row r="197" ht="15" customHeight="1">
      <c r="A197" s="48"/>
    </row>
    <row r="198" ht="15" customHeight="1">
      <c r="A198" s="48"/>
    </row>
    <row r="199" ht="15" customHeight="1">
      <c r="A199" s="48"/>
    </row>
    <row r="200" ht="15" customHeight="1">
      <c r="A200" s="48"/>
    </row>
    <row r="201" ht="15" customHeight="1">
      <c r="A201" s="48"/>
    </row>
    <row r="202" ht="15" customHeight="1">
      <c r="A202" s="48"/>
    </row>
    <row r="203" ht="15" customHeight="1">
      <c r="A203" s="48"/>
    </row>
    <row r="204" ht="15" customHeight="1">
      <c r="A204" s="48"/>
    </row>
    <row r="205" ht="15" customHeight="1">
      <c r="A205" s="48"/>
    </row>
    <row r="206" ht="15" customHeight="1">
      <c r="A206" s="48"/>
    </row>
    <row r="207" ht="15" customHeight="1">
      <c r="A207" s="48"/>
    </row>
    <row r="208" ht="15" customHeight="1">
      <c r="A208" s="48"/>
    </row>
  </sheetData>
  <sheetProtection password="D3C7" sheet="1" objects="1" scenarios="1"/>
  <mergeCells count="31">
    <mergeCell ref="A113:J113"/>
    <mergeCell ref="C11:J11"/>
    <mergeCell ref="A6:J6"/>
    <mergeCell ref="B1:J2"/>
    <mergeCell ref="E12:F12"/>
    <mergeCell ref="G12:H12"/>
    <mergeCell ref="I12:J12"/>
    <mergeCell ref="A105:B105"/>
    <mergeCell ref="A106:B106"/>
    <mergeCell ref="A111:J111"/>
    <mergeCell ref="A112:J112"/>
    <mergeCell ref="C70:D70"/>
    <mergeCell ref="E70:F70"/>
    <mergeCell ref="G70:H70"/>
    <mergeCell ref="I70:J70"/>
    <mergeCell ref="A69:A71"/>
    <mergeCell ref="A3:J3"/>
    <mergeCell ref="A4:J4"/>
    <mergeCell ref="A7:J7"/>
    <mergeCell ref="A9:J9"/>
    <mergeCell ref="C69:J69"/>
    <mergeCell ref="B69:B71"/>
    <mergeCell ref="A64:B64"/>
    <mergeCell ref="A5:J5"/>
    <mergeCell ref="B11:B13"/>
    <mergeCell ref="C12:D12"/>
    <mergeCell ref="A65:B65"/>
    <mergeCell ref="A66:B66"/>
    <mergeCell ref="A67:B67"/>
    <mergeCell ref="A8:J8"/>
    <mergeCell ref="A11:A13"/>
  </mergeCells>
  <pageMargins left="0.31496062992126" right="0.118110236220472" top="0.15748031496063" bottom="0" header="0" footer="0"/>
  <pageSetup fitToHeight="2" horizontalDpi="600" verticalDpi="600" orientation="landscape" paperSize="9" scale="1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664"/>
  <sheetViews>
    <sheetView showGridLines="0" zoomScale="85" zoomScaleNormal="85" workbookViewId="0" topLeftCell="A1"/>
  </sheetViews>
  <sheetFormatPr defaultColWidth="12.5703125" defaultRowHeight="15" customHeight="1"/>
  <cols>
    <col min="1" max="1" width="15.7142857142857" style="48" customWidth="1"/>
    <col min="2" max="2" width="65.8571428571429" style="48" customWidth="1"/>
    <col min="3" max="3" width="37.1428571428571" style="48" customWidth="1"/>
    <col min="4" max="4" width="35.4285714285714" style="48" bestFit="1" customWidth="1"/>
    <col min="5" max="5" width="34.8571428571429" style="48" bestFit="1" customWidth="1"/>
    <col min="6" max="6" width="14" style="48" bestFit="1" customWidth="1"/>
    <col min="7" max="7" width="20.8571428571429" style="7" customWidth="1"/>
    <col min="8" max="8" width="22" style="7" customWidth="1"/>
    <col min="9" max="9" width="20.1428571428571" style="7" customWidth="1"/>
    <col min="10" max="10" width="21.8571428571429" style="7" customWidth="1"/>
    <col min="11" max="11" width="19.8571428571429" style="7" customWidth="1"/>
    <col min="12" max="12" width="23" style="7" customWidth="1"/>
    <col min="13" max="13" width="21.7142857142857" style="7" customWidth="1"/>
    <col min="14" max="14" width="23.5714285714286" style="7" customWidth="1"/>
    <col min="15" max="16384" width="12.5714285714286" style="7" customWidth="1"/>
  </cols>
  <sheetData>
    <row r="1" spans="1:14" ht="53.45" customHeight="1">
      <c r="A1" s="135"/>
      <c r="B1" s="202" t="s">
        <v>146</v>
      </c>
      <c r="C1" s="202"/>
      <c r="D1" s="202"/>
      <c r="E1" s="202"/>
      <c r="F1" s="202"/>
      <c r="G1" s="202"/>
      <c r="H1" s="202"/>
      <c r="I1" s="202"/>
      <c r="J1" s="202"/>
      <c r="K1" s="202"/>
      <c r="L1" s="202"/>
      <c r="M1" s="202"/>
      <c r="N1" s="202"/>
    </row>
    <row r="2" spans="1:14" ht="16.5" customHeight="1">
      <c r="A2" s="6"/>
      <c r="B2" s="202"/>
      <c r="C2" s="202"/>
      <c r="D2" s="202"/>
      <c r="E2" s="202"/>
      <c r="F2" s="202"/>
      <c r="G2" s="202"/>
      <c r="H2" s="202"/>
      <c r="I2" s="202"/>
      <c r="J2" s="202"/>
      <c r="K2" s="202"/>
      <c r="L2" s="202"/>
      <c r="M2" s="202"/>
      <c r="N2" s="202"/>
    </row>
    <row r="3" spans="1:14" s="23" customFormat="1" ht="30" customHeight="1">
      <c r="A3" s="215" t="s">
        <v>145</v>
      </c>
      <c r="B3" s="215"/>
      <c r="C3" s="215"/>
      <c r="D3" s="215"/>
      <c r="E3" s="215"/>
      <c r="F3" s="215"/>
      <c r="G3" s="215"/>
      <c r="H3" s="215"/>
      <c r="I3" s="215"/>
      <c r="J3" s="215"/>
      <c r="K3" s="215"/>
      <c r="L3" s="215"/>
      <c r="M3" s="215"/>
      <c r="N3" s="215"/>
    </row>
    <row r="4" spans="1:14" s="23" customFormat="1" ht="15" customHeight="1">
      <c r="A4" s="215" t="s">
        <v>150</v>
      </c>
      <c r="B4" s="215"/>
      <c r="C4" s="215"/>
      <c r="D4" s="215"/>
      <c r="E4" s="215"/>
      <c r="F4" s="215"/>
      <c r="G4" s="215"/>
      <c r="H4" s="215"/>
      <c r="I4" s="215"/>
      <c r="J4" s="215"/>
      <c r="K4" s="215"/>
      <c r="L4" s="215"/>
      <c r="M4" s="215"/>
      <c r="N4" s="215"/>
    </row>
    <row r="5" spans="1:14" s="23" customFormat="1" ht="15" customHeight="1">
      <c r="A5" s="216" t="s">
        <v>164</v>
      </c>
      <c r="B5" s="216"/>
      <c r="C5" s="216"/>
      <c r="D5" s="216"/>
      <c r="E5" s="216"/>
      <c r="F5" s="216"/>
      <c r="G5" s="216"/>
      <c r="H5" s="216"/>
      <c r="I5" s="216"/>
      <c r="J5" s="216"/>
      <c r="K5" s="216"/>
      <c r="L5" s="216"/>
      <c r="M5" s="216"/>
      <c r="N5" s="216"/>
    </row>
    <row r="6" spans="1:14" s="23" customFormat="1" ht="15" customHeight="1">
      <c r="A6" s="215" t="s">
        <v>165</v>
      </c>
      <c r="B6" s="215"/>
      <c r="C6" s="215"/>
      <c r="D6" s="215"/>
      <c r="E6" s="215"/>
      <c r="F6" s="215"/>
      <c r="G6" s="215"/>
      <c r="H6" s="215"/>
      <c r="I6" s="215"/>
      <c r="J6" s="215"/>
      <c r="K6" s="215"/>
      <c r="L6" s="215"/>
      <c r="M6" s="215"/>
      <c r="N6" s="215"/>
    </row>
    <row r="7" spans="1:14" s="23" customFormat="1" ht="65.1" customHeight="1">
      <c r="A7" s="215" t="s">
        <v>153</v>
      </c>
      <c r="B7" s="215"/>
      <c r="C7" s="215"/>
      <c r="D7" s="215"/>
      <c r="E7" s="215"/>
      <c r="F7" s="215"/>
      <c r="G7" s="215"/>
      <c r="H7" s="215"/>
      <c r="I7" s="215"/>
      <c r="J7" s="215"/>
      <c r="K7" s="215"/>
      <c r="L7" s="215"/>
      <c r="M7" s="215"/>
      <c r="N7" s="215"/>
    </row>
    <row r="8" spans="1:14" s="23" customFormat="1" ht="15" customHeight="1">
      <c r="A8" s="215" t="s">
        <v>152</v>
      </c>
      <c r="B8" s="215"/>
      <c r="C8" s="215"/>
      <c r="D8" s="215"/>
      <c r="E8" s="215"/>
      <c r="F8" s="215"/>
      <c r="G8" s="215"/>
      <c r="H8" s="215"/>
      <c r="I8" s="215"/>
      <c r="J8" s="215"/>
      <c r="K8" s="215"/>
      <c r="L8" s="215"/>
      <c r="M8" s="215"/>
      <c r="N8" s="215"/>
    </row>
    <row r="9" spans="1:14" s="23" customFormat="1" ht="15" customHeight="1">
      <c r="A9" s="216" t="s">
        <v>166</v>
      </c>
      <c r="B9" s="216"/>
      <c r="C9" s="216"/>
      <c r="D9" s="216"/>
      <c r="E9" s="216"/>
      <c r="F9" s="216"/>
      <c r="G9" s="216"/>
      <c r="H9" s="216"/>
      <c r="I9" s="216"/>
      <c r="J9" s="216"/>
      <c r="K9" s="216"/>
      <c r="L9" s="216"/>
      <c r="M9" s="216"/>
      <c r="N9" s="216"/>
    </row>
    <row r="10" spans="1:14" s="10" customFormat="1" ht="18.75" customHeight="1">
      <c r="A10" s="8"/>
      <c r="B10" s="9"/>
      <c r="C10" s="9"/>
      <c r="D10" s="9"/>
      <c r="E10" s="9"/>
      <c r="F10" s="9"/>
      <c r="G10" s="9"/>
      <c r="H10" s="9"/>
      <c r="I10" s="9"/>
      <c r="J10" s="9"/>
      <c r="K10" s="9"/>
      <c r="L10" s="9"/>
      <c r="M10" s="9"/>
      <c r="N10" s="9"/>
    </row>
    <row r="11" spans="1:14" ht="15.6" customHeight="1">
      <c r="A11" s="184" t="s">
        <v>130</v>
      </c>
      <c r="B11" s="189" t="s">
        <v>131</v>
      </c>
      <c r="C11" s="189" t="s">
        <v>169</v>
      </c>
      <c r="D11" s="189" t="s">
        <v>170</v>
      </c>
      <c r="E11" s="189" t="s">
        <v>171</v>
      </c>
      <c r="F11" s="189" t="s">
        <v>172</v>
      </c>
      <c r="G11" s="199" t="s">
        <v>3</v>
      </c>
      <c r="H11" s="200"/>
      <c r="I11" s="200"/>
      <c r="J11" s="200"/>
      <c r="K11" s="200"/>
      <c r="L11" s="200"/>
      <c r="M11" s="200"/>
      <c r="N11" s="201"/>
    </row>
    <row r="12" spans="1:14" ht="33" customHeight="1">
      <c r="A12" s="211"/>
      <c r="B12" s="185"/>
      <c r="C12" s="185"/>
      <c r="D12" s="185"/>
      <c r="E12" s="185"/>
      <c r="F12" s="185"/>
      <c r="G12" s="191" t="s">
        <v>177</v>
      </c>
      <c r="H12" s="192"/>
      <c r="I12" s="203" t="s">
        <v>178</v>
      </c>
      <c r="J12" s="204"/>
      <c r="K12" s="205" t="s">
        <v>179</v>
      </c>
      <c r="L12" s="204"/>
      <c r="M12" s="205" t="s">
        <v>180</v>
      </c>
      <c r="N12" s="206"/>
    </row>
    <row r="13" spans="1:14" ht="37.5" customHeight="1">
      <c r="A13" s="212"/>
      <c r="B13" s="190"/>
      <c r="C13" s="190"/>
      <c r="D13" s="190"/>
      <c r="E13" s="190"/>
      <c r="F13" s="190"/>
      <c r="G13" s="11" t="s">
        <v>143</v>
      </c>
      <c r="H13" s="12" t="s">
        <v>181</v>
      </c>
      <c r="I13" s="13" t="s">
        <v>143</v>
      </c>
      <c r="J13" s="14" t="s">
        <v>156</v>
      </c>
      <c r="K13" s="15" t="s">
        <v>143</v>
      </c>
      <c r="L13" s="14" t="s">
        <v>156</v>
      </c>
      <c r="M13" s="15" t="s">
        <v>143</v>
      </c>
      <c r="N13" s="16" t="s">
        <v>4</v>
      </c>
    </row>
    <row r="14" spans="1:14" s="20" customFormat="1" ht="19.5" customHeight="1">
      <c r="A14" s="17"/>
      <c r="B14" s="18" t="s">
        <v>138</v>
      </c>
      <c r="C14" s="18"/>
      <c r="D14" s="18"/>
      <c r="E14" s="18"/>
      <c r="F14" s="18"/>
      <c r="G14" s="49">
        <v>7749123.03</v>
      </c>
      <c r="H14" s="50">
        <v>8718871.04</v>
      </c>
      <c r="I14" s="19"/>
      <c r="J14" s="19"/>
      <c r="K14" s="19"/>
      <c r="L14" s="19"/>
      <c r="M14" s="19"/>
      <c r="N14" s="19"/>
    </row>
    <row r="15" spans="1:14" s="23" customFormat="1" ht="16.5">
      <c r="A15" s="17"/>
      <c r="B15" s="21" t="s">
        <v>157</v>
      </c>
      <c r="C15" s="21"/>
      <c r="D15" s="21"/>
      <c r="E15" s="21"/>
      <c r="F15" s="21"/>
      <c r="G15" s="1"/>
      <c r="H15" s="50">
        <v>3230006</v>
      </c>
      <c r="I15" s="22"/>
      <c r="J15" s="22"/>
      <c r="K15" s="22"/>
      <c r="L15" s="22"/>
      <c r="M15" s="22"/>
      <c r="N15" s="22"/>
    </row>
    <row r="16" spans="1:14" s="23" customFormat="1" ht="16.5">
      <c r="A16" s="17"/>
      <c r="B16" s="24"/>
      <c r="C16" s="24"/>
      <c r="D16" s="24"/>
      <c r="E16" s="24"/>
      <c r="F16" s="24"/>
      <c r="G16" s="25"/>
      <c r="H16" s="25"/>
      <c r="I16" s="26"/>
      <c r="J16" s="26"/>
      <c r="K16" s="26"/>
      <c r="L16" s="26"/>
      <c r="M16" s="26"/>
      <c r="N16" s="26"/>
    </row>
    <row r="17" spans="1:14" s="23" customFormat="1" ht="15.75">
      <c r="A17" s="136" t="s">
        <v>7</v>
      </c>
      <c r="B17" s="137" t="s">
        <v>6</v>
      </c>
      <c r="C17" s="223"/>
      <c r="D17" s="223"/>
      <c r="E17" s="223"/>
      <c r="F17" s="229"/>
      <c r="G17" s="51">
        <v>74777.55</v>
      </c>
      <c r="H17" s="52">
        <f>SUM(H18:H28)</f>
        <v>61016.42</v>
      </c>
      <c r="I17" s="52">
        <v>254185.87</v>
      </c>
      <c r="J17" s="52">
        <f>SUM(J18:J28)</f>
        <v>341455.47</v>
      </c>
      <c r="K17" s="52">
        <v>344729.23</v>
      </c>
      <c r="L17" s="52">
        <f>SUM(L18:L28)</f>
        <v>422488.85</v>
      </c>
      <c r="M17" s="52">
        <v>504493.72</v>
      </c>
      <c r="N17" s="53">
        <f>SUM(N18:N28)</f>
        <v>729310.36</v>
      </c>
    </row>
    <row r="18" spans="1:14" s="23" customFormat="1" ht="15.75">
      <c r="A18" s="140"/>
      <c r="B18" s="217"/>
      <c r="C18" s="247" t="s">
        <v>196</v>
      </c>
      <c r="D18" s="247" t="s">
        <v>197</v>
      </c>
      <c r="E18" s="247" t="s">
        <v>198</v>
      </c>
      <c r="F18" s="249" t="s">
        <v>199</v>
      </c>
      <c r="G18" s="251"/>
      <c r="H18" s="254">
        <v>994.88</v>
      </c>
      <c r="I18" s="256"/>
      <c r="J18" s="254">
        <v>4686.61</v>
      </c>
      <c r="K18" s="256"/>
      <c r="L18" s="254">
        <v>13221.36</v>
      </c>
      <c r="M18" s="256"/>
      <c r="N18" s="259">
        <v>20024.43</v>
      </c>
    </row>
    <row r="19" spans="1:14" s="23" customFormat="1" ht="15.75">
      <c r="A19" s="140"/>
      <c r="B19" s="217"/>
      <c r="C19" s="260" t="s">
        <v>200</v>
      </c>
      <c r="D19" s="260" t="s">
        <v>201</v>
      </c>
      <c r="E19" s="260" t="s">
        <v>202</v>
      </c>
      <c r="F19" s="261" t="s">
        <v>199</v>
      </c>
      <c r="G19" s="263"/>
      <c r="H19" s="265">
        <v>9980.61</v>
      </c>
      <c r="I19" s="267"/>
      <c r="J19" s="265">
        <v>82271.9</v>
      </c>
      <c r="K19" s="267"/>
      <c r="L19" s="265">
        <v>101506.41</v>
      </c>
      <c r="M19" s="267"/>
      <c r="N19" s="269">
        <v>200421.3</v>
      </c>
    </row>
    <row r="20" spans="1:14" s="23" customFormat="1" ht="15.75">
      <c r="A20" s="140"/>
      <c r="B20" s="217"/>
      <c r="C20" s="260" t="s">
        <v>203</v>
      </c>
      <c r="D20" s="260" t="s">
        <v>201</v>
      </c>
      <c r="E20" s="260" t="s">
        <v>204</v>
      </c>
      <c r="F20" s="261" t="s">
        <v>199</v>
      </c>
      <c r="G20" s="263"/>
      <c r="H20" s="265">
        <v>0</v>
      </c>
      <c r="I20" s="267"/>
      <c r="J20" s="265">
        <v>0</v>
      </c>
      <c r="K20" s="267"/>
      <c r="L20" s="265">
        <v>2656</v>
      </c>
      <c r="M20" s="267"/>
      <c r="N20" s="269">
        <v>5000</v>
      </c>
    </row>
    <row r="21" spans="1:14" s="23" customFormat="1" ht="15.75">
      <c r="A21" s="140"/>
      <c r="B21" s="217"/>
      <c r="C21" s="260" t="s">
        <v>205</v>
      </c>
      <c r="D21" s="260" t="s">
        <v>206</v>
      </c>
      <c r="E21" s="260" t="s">
        <v>207</v>
      </c>
      <c r="F21" s="261" t="s">
        <v>199</v>
      </c>
      <c r="G21" s="263"/>
      <c r="H21" s="265">
        <v>25</v>
      </c>
      <c r="I21" s="267"/>
      <c r="J21" s="265">
        <v>25</v>
      </c>
      <c r="K21" s="267"/>
      <c r="L21" s="265">
        <v>25</v>
      </c>
      <c r="M21" s="267"/>
      <c r="N21" s="269">
        <v>25</v>
      </c>
    </row>
    <row r="22" spans="1:14" s="23" customFormat="1" ht="15.75">
      <c r="A22" s="140"/>
      <c r="B22" s="217"/>
      <c r="C22" s="260" t="s">
        <v>208</v>
      </c>
      <c r="D22" s="260" t="s">
        <v>209</v>
      </c>
      <c r="E22" s="260" t="s">
        <v>210</v>
      </c>
      <c r="F22" s="261" t="s">
        <v>211</v>
      </c>
      <c r="G22" s="263"/>
      <c r="H22" s="265">
        <v>3739.29</v>
      </c>
      <c r="I22" s="267"/>
      <c r="J22" s="265">
        <v>10826.19</v>
      </c>
      <c r="K22" s="267"/>
      <c r="L22" s="265">
        <v>17913.09</v>
      </c>
      <c r="M22" s="267"/>
      <c r="N22" s="269">
        <v>25000</v>
      </c>
    </row>
    <row r="23" spans="1:14" s="23" customFormat="1" ht="15.75">
      <c r="A23" s="140"/>
      <c r="B23" s="217"/>
      <c r="C23" s="260" t="s">
        <v>212</v>
      </c>
      <c r="D23" s="260" t="s">
        <v>213</v>
      </c>
      <c r="E23" s="260" t="s">
        <v>214</v>
      </c>
      <c r="F23" s="261" t="s">
        <v>199</v>
      </c>
      <c r="G23" s="263"/>
      <c r="H23" s="265">
        <v>41838.17</v>
      </c>
      <c r="I23" s="267"/>
      <c r="J23" s="265">
        <v>217030.41</v>
      </c>
      <c r="K23" s="267"/>
      <c r="L23" s="265">
        <v>238374.74</v>
      </c>
      <c r="M23" s="267"/>
      <c r="N23" s="269">
        <v>408579.31</v>
      </c>
    </row>
    <row r="24" spans="1:14" s="23" customFormat="1" ht="15.75">
      <c r="A24" s="140"/>
      <c r="B24" s="217"/>
      <c r="C24" s="260" t="s">
        <v>215</v>
      </c>
      <c r="D24" s="260" t="s">
        <v>213</v>
      </c>
      <c r="E24" s="260" t="s">
        <v>216</v>
      </c>
      <c r="F24" s="261" t="s">
        <v>211</v>
      </c>
      <c r="G24" s="263"/>
      <c r="H24" s="265">
        <v>875.29</v>
      </c>
      <c r="I24" s="267"/>
      <c r="J24" s="265">
        <v>8727.76</v>
      </c>
      <c r="K24" s="267"/>
      <c r="L24" s="265">
        <v>16580.23</v>
      </c>
      <c r="M24" s="267"/>
      <c r="N24" s="269">
        <v>24432.69</v>
      </c>
    </row>
    <row r="25" spans="1:14" s="23" customFormat="1" ht="15.75">
      <c r="A25" s="140"/>
      <c r="B25" s="217"/>
      <c r="C25" s="260" t="s">
        <v>217</v>
      </c>
      <c r="D25" s="260" t="s">
        <v>213</v>
      </c>
      <c r="E25" s="260" t="s">
        <v>216</v>
      </c>
      <c r="F25" s="261" t="s">
        <v>211</v>
      </c>
      <c r="G25" s="263"/>
      <c r="H25" s="265">
        <v>1277.93</v>
      </c>
      <c r="I25" s="267"/>
      <c r="J25" s="265">
        <v>2451.71</v>
      </c>
      <c r="K25" s="267"/>
      <c r="L25" s="265">
        <v>3625.49</v>
      </c>
      <c r="M25" s="267"/>
      <c r="N25" s="269">
        <v>4799.28</v>
      </c>
    </row>
    <row r="26" spans="1:14" s="23" customFormat="1" ht="15.75">
      <c r="A26" s="140"/>
      <c r="B26" s="217"/>
      <c r="C26" s="260" t="s">
        <v>218</v>
      </c>
      <c r="D26" s="260" t="s">
        <v>213</v>
      </c>
      <c r="E26" s="260" t="s">
        <v>216</v>
      </c>
      <c r="F26" s="261" t="s">
        <v>211</v>
      </c>
      <c r="G26" s="263"/>
      <c r="H26" s="265">
        <v>0</v>
      </c>
      <c r="I26" s="267"/>
      <c r="J26" s="265">
        <v>11162.37</v>
      </c>
      <c r="K26" s="267"/>
      <c r="L26" s="265">
        <v>22324.74</v>
      </c>
      <c r="M26" s="267"/>
      <c r="N26" s="269">
        <v>33487.1</v>
      </c>
    </row>
    <row r="27" spans="1:14" s="23" customFormat="1" ht="15.75">
      <c r="A27" s="140"/>
      <c r="B27" s="217"/>
      <c r="C27" s="260" t="s">
        <v>219</v>
      </c>
      <c r="D27" s="260" t="s">
        <v>220</v>
      </c>
      <c r="E27" s="260" t="s">
        <v>221</v>
      </c>
      <c r="F27" s="261" t="s">
        <v>211</v>
      </c>
      <c r="G27" s="263"/>
      <c r="H27" s="265">
        <v>162</v>
      </c>
      <c r="I27" s="267"/>
      <c r="J27" s="265">
        <v>858</v>
      </c>
      <c r="K27" s="267"/>
      <c r="L27" s="265">
        <v>1554</v>
      </c>
      <c r="M27" s="267"/>
      <c r="N27" s="269">
        <v>2250</v>
      </c>
    </row>
    <row r="28" spans="1:14" s="23" customFormat="1" ht="15.75">
      <c r="A28" s="140"/>
      <c r="B28" s="217"/>
      <c r="C28" s="220" t="s">
        <v>222</v>
      </c>
      <c r="D28" s="220" t="s">
        <v>223</v>
      </c>
      <c r="E28" s="220" t="s">
        <v>224</v>
      </c>
      <c r="F28" s="226" t="s">
        <v>225</v>
      </c>
      <c r="G28" s="232"/>
      <c r="H28" s="238">
        <v>2123.25</v>
      </c>
      <c r="I28" s="236"/>
      <c r="J28" s="238">
        <v>3415.52</v>
      </c>
      <c r="K28" s="236"/>
      <c r="L28" s="238">
        <v>4707.79</v>
      </c>
      <c r="M28" s="236"/>
      <c r="N28" s="244">
        <v>5291.25</v>
      </c>
    </row>
    <row r="29" spans="1:14" ht="15">
      <c r="A29" s="140" t="s">
        <v>13</v>
      </c>
      <c r="B29" s="137" t="s">
        <v>12</v>
      </c>
      <c r="C29" s="222"/>
      <c r="D29" s="222"/>
      <c r="E29" s="222"/>
      <c r="F29" s="228"/>
      <c r="G29" s="58"/>
      <c r="H29" s="60">
        <v>44243.14</v>
      </c>
      <c r="I29" s="60">
        <v>161342.46</v>
      </c>
      <c r="J29" s="60">
        <v>112828.76</v>
      </c>
      <c r="K29" s="60">
        <v>170496.05</v>
      </c>
      <c r="L29" s="60">
        <v>181414.38</v>
      </c>
      <c r="M29" s="60">
        <v>251516.36</v>
      </c>
      <c r="N29" s="61">
        <v>250000</v>
      </c>
    </row>
    <row r="30" spans="1:14" ht="15">
      <c r="A30" s="140"/>
      <c r="B30" s="217"/>
      <c r="C30" s="222" t="s">
        <v>226</v>
      </c>
      <c r="D30" s="222" t="s">
        <v>227</v>
      </c>
      <c r="E30" s="222" t="s">
        <v>228</v>
      </c>
      <c r="F30" s="228" t="s">
        <v>211</v>
      </c>
      <c r="G30" s="58"/>
      <c r="H30" s="67">
        <v>44243.14</v>
      </c>
      <c r="I30" s="60"/>
      <c r="J30" s="67">
        <v>112828.76</v>
      </c>
      <c r="K30" s="60"/>
      <c r="L30" s="67">
        <v>181414.38</v>
      </c>
      <c r="M30" s="60"/>
      <c r="N30" s="69">
        <v>250000</v>
      </c>
    </row>
    <row r="31" spans="1:14" ht="30">
      <c r="A31" s="143" t="s">
        <v>5</v>
      </c>
      <c r="B31" s="144" t="s">
        <v>136</v>
      </c>
      <c r="C31" s="221"/>
      <c r="D31" s="221"/>
      <c r="E31" s="221"/>
      <c r="F31" s="227"/>
      <c r="G31" s="62">
        <f>+G17+G29</f>
        <v>74777.55</v>
      </c>
      <c r="H31" s="63">
        <f>+H17+H29</f>
        <v>105259.56</v>
      </c>
      <c r="I31" s="63">
        <f>+I17+I29</f>
        <v>415528.33</v>
      </c>
      <c r="J31" s="63">
        <f>+J17+J29</f>
        <v>454284.23</v>
      </c>
      <c r="K31" s="63">
        <f>+K17+K29</f>
        <v>515225.28</v>
      </c>
      <c r="L31" s="63">
        <f>+L17+L29</f>
        <v>603903.23</v>
      </c>
      <c r="M31" s="63">
        <f>+M17+M29</f>
        <v>756010.08</v>
      </c>
      <c r="N31" s="64">
        <f>+N17+N29</f>
        <v>979310.36</v>
      </c>
    </row>
    <row r="32" spans="1:14" s="33" customFormat="1" ht="15">
      <c r="A32" s="140" t="s">
        <v>173</v>
      </c>
      <c r="B32" s="137" t="s">
        <v>14</v>
      </c>
      <c r="C32" s="246"/>
      <c r="D32" s="246"/>
      <c r="E32" s="246"/>
      <c r="F32" s="248"/>
      <c r="G32" s="65">
        <v>297387.88</v>
      </c>
      <c r="H32" s="67">
        <f>SUM(H33:H79)</f>
        <v>288202.13</v>
      </c>
      <c r="I32" s="67">
        <v>1195661.99</v>
      </c>
      <c r="J32" s="67">
        <f>SUM(J33:J79)</f>
        <v>1008036.48</v>
      </c>
      <c r="K32" s="67">
        <v>1350032.71</v>
      </c>
      <c r="L32" s="67">
        <f>SUM(L33:L79)</f>
        <v>1821684.41</v>
      </c>
      <c r="M32" s="67">
        <v>2129471.28</v>
      </c>
      <c r="N32" s="69">
        <f>SUM(N33:N79)</f>
        <v>2842598.12</v>
      </c>
    </row>
    <row r="33" spans="1:14" s="33" customFormat="1" ht="15">
      <c r="A33" s="140"/>
      <c r="B33" s="217"/>
      <c r="C33" s="247" t="s">
        <v>229</v>
      </c>
      <c r="D33" s="247" t="s">
        <v>230</v>
      </c>
      <c r="E33" s="247" t="s">
        <v>231</v>
      </c>
      <c r="F33" s="249" t="s">
        <v>211</v>
      </c>
      <c r="G33" s="289"/>
      <c r="H33" s="292">
        <v>0</v>
      </c>
      <c r="I33" s="292"/>
      <c r="J33" s="292">
        <v>5957</v>
      </c>
      <c r="K33" s="292"/>
      <c r="L33" s="292">
        <v>11914</v>
      </c>
      <c r="M33" s="292"/>
      <c r="N33" s="295">
        <v>17871</v>
      </c>
    </row>
    <row r="34" spans="1:14" s="33" customFormat="1" ht="15">
      <c r="A34" s="140"/>
      <c r="B34" s="217"/>
      <c r="C34" s="260" t="s">
        <v>232</v>
      </c>
      <c r="D34" s="260" t="s">
        <v>233</v>
      </c>
      <c r="E34" s="260" t="s">
        <v>234</v>
      </c>
      <c r="F34" s="261" t="s">
        <v>211</v>
      </c>
      <c r="G34" s="297"/>
      <c r="H34" s="299">
        <v>0</v>
      </c>
      <c r="I34" s="299"/>
      <c r="J34" s="299">
        <v>12424.93</v>
      </c>
      <c r="K34" s="299"/>
      <c r="L34" s="299">
        <v>24849.86</v>
      </c>
      <c r="M34" s="299"/>
      <c r="N34" s="301">
        <v>37274.8</v>
      </c>
    </row>
    <row r="35" spans="1:14" s="33" customFormat="1" ht="15">
      <c r="A35" s="140"/>
      <c r="B35" s="217"/>
      <c r="C35" s="260" t="s">
        <v>235</v>
      </c>
      <c r="D35" s="260" t="s">
        <v>230</v>
      </c>
      <c r="E35" s="260" t="s">
        <v>231</v>
      </c>
      <c r="F35" s="261" t="s">
        <v>211</v>
      </c>
      <c r="G35" s="297"/>
      <c r="H35" s="299">
        <v>0</v>
      </c>
      <c r="I35" s="299"/>
      <c r="J35" s="299">
        <v>37156.53</v>
      </c>
      <c r="K35" s="299"/>
      <c r="L35" s="299">
        <v>74313.06</v>
      </c>
      <c r="M35" s="299"/>
      <c r="N35" s="301">
        <v>111469.6</v>
      </c>
    </row>
    <row r="36" spans="1:14" s="33" customFormat="1" ht="15">
      <c r="A36" s="140"/>
      <c r="B36" s="217"/>
      <c r="C36" s="260" t="s">
        <v>236</v>
      </c>
      <c r="D36" s="260" t="s">
        <v>233</v>
      </c>
      <c r="E36" s="260" t="s">
        <v>234</v>
      </c>
      <c r="F36" s="261" t="s">
        <v>211</v>
      </c>
      <c r="G36" s="297"/>
      <c r="H36" s="299">
        <v>0</v>
      </c>
      <c r="I36" s="299"/>
      <c r="J36" s="299">
        <v>657.49</v>
      </c>
      <c r="K36" s="299"/>
      <c r="L36" s="299">
        <v>1314.98</v>
      </c>
      <c r="M36" s="299"/>
      <c r="N36" s="301">
        <v>1972.47</v>
      </c>
    </row>
    <row r="37" spans="1:14" s="33" customFormat="1" ht="15">
      <c r="A37" s="140"/>
      <c r="B37" s="217"/>
      <c r="C37" s="260" t="s">
        <v>237</v>
      </c>
      <c r="D37" s="260" t="s">
        <v>233</v>
      </c>
      <c r="E37" s="260" t="s">
        <v>234</v>
      </c>
      <c r="F37" s="261" t="s">
        <v>211</v>
      </c>
      <c r="G37" s="297"/>
      <c r="H37" s="299">
        <v>0</v>
      </c>
      <c r="I37" s="299"/>
      <c r="J37" s="299">
        <v>2813.47</v>
      </c>
      <c r="K37" s="299"/>
      <c r="L37" s="299">
        <v>5626.94</v>
      </c>
      <c r="M37" s="299"/>
      <c r="N37" s="301">
        <v>8440.42</v>
      </c>
    </row>
    <row r="38" spans="1:14" s="33" customFormat="1" ht="15">
      <c r="A38" s="140"/>
      <c r="B38" s="217"/>
      <c r="C38" s="260" t="s">
        <v>238</v>
      </c>
      <c r="D38" s="260" t="s">
        <v>230</v>
      </c>
      <c r="E38" s="260" t="s">
        <v>231</v>
      </c>
      <c r="F38" s="261" t="s">
        <v>211</v>
      </c>
      <c r="G38" s="297"/>
      <c r="H38" s="299">
        <v>0</v>
      </c>
      <c r="I38" s="299"/>
      <c r="J38" s="299">
        <v>2195</v>
      </c>
      <c r="K38" s="299"/>
      <c r="L38" s="299">
        <v>4390</v>
      </c>
      <c r="M38" s="299"/>
      <c r="N38" s="301">
        <v>6585</v>
      </c>
    </row>
    <row r="39" spans="1:14" s="33" customFormat="1" ht="15">
      <c r="A39" s="140"/>
      <c r="B39" s="217"/>
      <c r="C39" s="260" t="s">
        <v>239</v>
      </c>
      <c r="D39" s="260" t="s">
        <v>233</v>
      </c>
      <c r="E39" s="260" t="s">
        <v>234</v>
      </c>
      <c r="F39" s="261" t="s">
        <v>211</v>
      </c>
      <c r="G39" s="297"/>
      <c r="H39" s="299">
        <v>0</v>
      </c>
      <c r="I39" s="299"/>
      <c r="J39" s="299">
        <v>339.21</v>
      </c>
      <c r="K39" s="299"/>
      <c r="L39" s="299">
        <v>678.42</v>
      </c>
      <c r="M39" s="299"/>
      <c r="N39" s="301">
        <v>1017.62</v>
      </c>
    </row>
    <row r="40" spans="1:14" s="33" customFormat="1" ht="15">
      <c r="A40" s="140"/>
      <c r="B40" s="217"/>
      <c r="C40" s="260" t="s">
        <v>240</v>
      </c>
      <c r="D40" s="260" t="s">
        <v>233</v>
      </c>
      <c r="E40" s="260" t="s">
        <v>234</v>
      </c>
      <c r="F40" s="261" t="s">
        <v>211</v>
      </c>
      <c r="G40" s="297"/>
      <c r="H40" s="299">
        <v>0</v>
      </c>
      <c r="I40" s="299"/>
      <c r="J40" s="299">
        <v>659.15</v>
      </c>
      <c r="K40" s="299"/>
      <c r="L40" s="299">
        <v>1318.3</v>
      </c>
      <c r="M40" s="299"/>
      <c r="N40" s="301">
        <v>1977.46</v>
      </c>
    </row>
    <row r="41" spans="1:14" s="33" customFormat="1" ht="15">
      <c r="A41" s="140"/>
      <c r="B41" s="217"/>
      <c r="C41" s="260" t="s">
        <v>241</v>
      </c>
      <c r="D41" s="260" t="s">
        <v>233</v>
      </c>
      <c r="E41" s="260" t="s">
        <v>234</v>
      </c>
      <c r="F41" s="261" t="s">
        <v>211</v>
      </c>
      <c r="G41" s="297"/>
      <c r="H41" s="299">
        <v>977.71</v>
      </c>
      <c r="I41" s="299"/>
      <c r="J41" s="299">
        <v>1327.68</v>
      </c>
      <c r="K41" s="299"/>
      <c r="L41" s="299">
        <v>1677.65</v>
      </c>
      <c r="M41" s="299"/>
      <c r="N41" s="301">
        <v>2027.61</v>
      </c>
    </row>
    <row r="42" spans="1:14" s="33" customFormat="1" ht="15">
      <c r="A42" s="140"/>
      <c r="B42" s="217"/>
      <c r="C42" s="260" t="s">
        <v>242</v>
      </c>
      <c r="D42" s="260" t="s">
        <v>233</v>
      </c>
      <c r="E42" s="260" t="s">
        <v>234</v>
      </c>
      <c r="F42" s="261" t="s">
        <v>211</v>
      </c>
      <c r="G42" s="297"/>
      <c r="H42" s="299">
        <v>0</v>
      </c>
      <c r="I42" s="299"/>
      <c r="J42" s="299">
        <v>1666.67</v>
      </c>
      <c r="K42" s="299"/>
      <c r="L42" s="299">
        <v>3333.34</v>
      </c>
      <c r="M42" s="299"/>
      <c r="N42" s="301">
        <v>5000</v>
      </c>
    </row>
    <row r="43" spans="1:14" s="33" customFormat="1" ht="15">
      <c r="A43" s="140"/>
      <c r="B43" s="217"/>
      <c r="C43" s="260" t="s">
        <v>243</v>
      </c>
      <c r="D43" s="260" t="s">
        <v>230</v>
      </c>
      <c r="E43" s="260" t="s">
        <v>244</v>
      </c>
      <c r="F43" s="261" t="s">
        <v>211</v>
      </c>
      <c r="G43" s="297"/>
      <c r="H43" s="299">
        <v>11587.12</v>
      </c>
      <c r="I43" s="299"/>
      <c r="J43" s="299">
        <v>20102.53</v>
      </c>
      <c r="K43" s="299"/>
      <c r="L43" s="299">
        <v>28617.94</v>
      </c>
      <c r="M43" s="299"/>
      <c r="N43" s="301">
        <v>37133.35</v>
      </c>
    </row>
    <row r="44" spans="1:14" s="33" customFormat="1" ht="15">
      <c r="A44" s="140"/>
      <c r="B44" s="217"/>
      <c r="C44" s="260" t="s">
        <v>245</v>
      </c>
      <c r="D44" s="260" t="s">
        <v>233</v>
      </c>
      <c r="E44" s="260" t="s">
        <v>234</v>
      </c>
      <c r="F44" s="261" t="s">
        <v>211</v>
      </c>
      <c r="G44" s="297"/>
      <c r="H44" s="299">
        <v>0</v>
      </c>
      <c r="I44" s="299"/>
      <c r="J44" s="299">
        <v>749</v>
      </c>
      <c r="K44" s="299"/>
      <c r="L44" s="299">
        <v>1498</v>
      </c>
      <c r="M44" s="299"/>
      <c r="N44" s="301">
        <v>2247</v>
      </c>
    </row>
    <row r="45" spans="1:14" s="33" customFormat="1" ht="15">
      <c r="A45" s="140"/>
      <c r="B45" s="217"/>
      <c r="C45" s="260" t="s">
        <v>246</v>
      </c>
      <c r="D45" s="260" t="s">
        <v>230</v>
      </c>
      <c r="E45" s="260" t="s">
        <v>231</v>
      </c>
      <c r="F45" s="261" t="s">
        <v>225</v>
      </c>
      <c r="G45" s="297"/>
      <c r="H45" s="299">
        <v>7871.06</v>
      </c>
      <c r="I45" s="299"/>
      <c r="J45" s="299">
        <v>7871.06</v>
      </c>
      <c r="K45" s="299"/>
      <c r="L45" s="299">
        <v>7871.06</v>
      </c>
      <c r="M45" s="299"/>
      <c r="N45" s="301">
        <v>7871.06</v>
      </c>
    </row>
    <row r="46" spans="1:14" s="33" customFormat="1" ht="15">
      <c r="A46" s="140"/>
      <c r="B46" s="217"/>
      <c r="C46" s="260" t="s">
        <v>247</v>
      </c>
      <c r="D46" s="260" t="s">
        <v>230</v>
      </c>
      <c r="E46" s="260" t="s">
        <v>231</v>
      </c>
      <c r="F46" s="261" t="s">
        <v>225</v>
      </c>
      <c r="G46" s="297"/>
      <c r="H46" s="299">
        <v>0</v>
      </c>
      <c r="I46" s="299"/>
      <c r="J46" s="299">
        <v>219594.75</v>
      </c>
      <c r="K46" s="299"/>
      <c r="L46" s="299">
        <v>492755.62</v>
      </c>
      <c r="M46" s="299"/>
      <c r="N46" s="301">
        <v>765916.5</v>
      </c>
    </row>
    <row r="47" spans="1:14" s="33" customFormat="1" ht="15">
      <c r="A47" s="140"/>
      <c r="B47" s="217"/>
      <c r="C47" s="260" t="s">
        <v>248</v>
      </c>
      <c r="D47" s="260" t="s">
        <v>230</v>
      </c>
      <c r="E47" s="260" t="s">
        <v>231</v>
      </c>
      <c r="F47" s="261" t="s">
        <v>225</v>
      </c>
      <c r="G47" s="297"/>
      <c r="H47" s="299">
        <v>0</v>
      </c>
      <c r="I47" s="299"/>
      <c r="J47" s="299">
        <v>0</v>
      </c>
      <c r="K47" s="299"/>
      <c r="L47" s="299">
        <v>0</v>
      </c>
      <c r="M47" s="299"/>
      <c r="N47" s="301">
        <v>122085.39</v>
      </c>
    </row>
    <row r="48" spans="1:14" s="33" customFormat="1" ht="15">
      <c r="A48" s="140"/>
      <c r="B48" s="217"/>
      <c r="C48" s="260" t="s">
        <v>249</v>
      </c>
      <c r="D48" s="260" t="s">
        <v>230</v>
      </c>
      <c r="E48" s="260" t="s">
        <v>231</v>
      </c>
      <c r="F48" s="261" t="s">
        <v>211</v>
      </c>
      <c r="G48" s="297"/>
      <c r="H48" s="299">
        <v>0</v>
      </c>
      <c r="I48" s="299"/>
      <c r="J48" s="299">
        <v>1682.67</v>
      </c>
      <c r="K48" s="299"/>
      <c r="L48" s="299">
        <v>3365.34</v>
      </c>
      <c r="M48" s="299"/>
      <c r="N48" s="301">
        <v>5048</v>
      </c>
    </row>
    <row r="49" spans="1:14" s="33" customFormat="1" ht="15">
      <c r="A49" s="140"/>
      <c r="B49" s="217"/>
      <c r="C49" s="260" t="s">
        <v>250</v>
      </c>
      <c r="D49" s="260" t="s">
        <v>230</v>
      </c>
      <c r="E49" s="260" t="s">
        <v>231</v>
      </c>
      <c r="F49" s="261" t="s">
        <v>211</v>
      </c>
      <c r="G49" s="297"/>
      <c r="H49" s="299">
        <v>0</v>
      </c>
      <c r="I49" s="299"/>
      <c r="J49" s="299">
        <v>3816.67</v>
      </c>
      <c r="K49" s="299"/>
      <c r="L49" s="299">
        <v>7633.34</v>
      </c>
      <c r="M49" s="299"/>
      <c r="N49" s="301">
        <v>11450</v>
      </c>
    </row>
    <row r="50" spans="1:14" s="33" customFormat="1" ht="15">
      <c r="A50" s="140"/>
      <c r="B50" s="217"/>
      <c r="C50" s="260" t="s">
        <v>251</v>
      </c>
      <c r="D50" s="260" t="s">
        <v>230</v>
      </c>
      <c r="E50" s="260" t="s">
        <v>231</v>
      </c>
      <c r="F50" s="261" t="s">
        <v>211</v>
      </c>
      <c r="G50" s="297"/>
      <c r="H50" s="299">
        <v>0</v>
      </c>
      <c r="I50" s="299"/>
      <c r="J50" s="299">
        <v>1666.67</v>
      </c>
      <c r="K50" s="299"/>
      <c r="L50" s="299">
        <v>3333.34</v>
      </c>
      <c r="M50" s="299"/>
      <c r="N50" s="301">
        <v>5000</v>
      </c>
    </row>
    <row r="51" spans="1:14" s="33" customFormat="1" ht="15">
      <c r="A51" s="140"/>
      <c r="B51" s="217"/>
      <c r="C51" s="260" t="s">
        <v>252</v>
      </c>
      <c r="D51" s="260" t="s">
        <v>230</v>
      </c>
      <c r="E51" s="260" t="s">
        <v>231</v>
      </c>
      <c r="F51" s="261" t="s">
        <v>211</v>
      </c>
      <c r="G51" s="297"/>
      <c r="H51" s="299">
        <v>0</v>
      </c>
      <c r="I51" s="299"/>
      <c r="J51" s="299">
        <v>1715</v>
      </c>
      <c r="K51" s="299"/>
      <c r="L51" s="299">
        <v>3430</v>
      </c>
      <c r="M51" s="299"/>
      <c r="N51" s="301">
        <v>5145</v>
      </c>
    </row>
    <row r="52" spans="1:14" s="33" customFormat="1" ht="15">
      <c r="A52" s="140"/>
      <c r="B52" s="217"/>
      <c r="C52" s="260" t="s">
        <v>253</v>
      </c>
      <c r="D52" s="260" t="s">
        <v>230</v>
      </c>
      <c r="E52" s="260" t="s">
        <v>231</v>
      </c>
      <c r="F52" s="261" t="s">
        <v>211</v>
      </c>
      <c r="G52" s="297"/>
      <c r="H52" s="299">
        <v>0</v>
      </c>
      <c r="I52" s="299"/>
      <c r="J52" s="299">
        <v>1666.67</v>
      </c>
      <c r="K52" s="299"/>
      <c r="L52" s="299">
        <v>3333.34</v>
      </c>
      <c r="M52" s="299"/>
      <c r="N52" s="301">
        <v>5000</v>
      </c>
    </row>
    <row r="53" spans="1:14" s="33" customFormat="1" ht="15">
      <c r="A53" s="140"/>
      <c r="B53" s="217"/>
      <c r="C53" s="260" t="s">
        <v>254</v>
      </c>
      <c r="D53" s="260" t="s">
        <v>230</v>
      </c>
      <c r="E53" s="260" t="s">
        <v>231</v>
      </c>
      <c r="F53" s="261" t="s">
        <v>211</v>
      </c>
      <c r="G53" s="297"/>
      <c r="H53" s="299">
        <v>3000</v>
      </c>
      <c r="I53" s="299"/>
      <c r="J53" s="299">
        <v>4778.33</v>
      </c>
      <c r="K53" s="299"/>
      <c r="L53" s="299">
        <v>6556.66</v>
      </c>
      <c r="M53" s="299"/>
      <c r="N53" s="301">
        <v>8335</v>
      </c>
    </row>
    <row r="54" spans="1:14" s="33" customFormat="1" ht="15">
      <c r="A54" s="140"/>
      <c r="B54" s="217"/>
      <c r="C54" s="260" t="s">
        <v>255</v>
      </c>
      <c r="D54" s="260" t="s">
        <v>230</v>
      </c>
      <c r="E54" s="260" t="s">
        <v>231</v>
      </c>
      <c r="F54" s="261" t="s">
        <v>211</v>
      </c>
      <c r="G54" s="297"/>
      <c r="H54" s="299">
        <v>0</v>
      </c>
      <c r="I54" s="299"/>
      <c r="J54" s="299">
        <v>36990.66</v>
      </c>
      <c r="K54" s="299"/>
      <c r="L54" s="299">
        <v>73981.32</v>
      </c>
      <c r="M54" s="299"/>
      <c r="N54" s="301">
        <v>110971.99</v>
      </c>
    </row>
    <row r="55" spans="1:14" s="33" customFormat="1" ht="15">
      <c r="A55" s="140"/>
      <c r="B55" s="217"/>
      <c r="C55" s="260" t="s">
        <v>256</v>
      </c>
      <c r="D55" s="260" t="s">
        <v>230</v>
      </c>
      <c r="E55" s="260" t="s">
        <v>231</v>
      </c>
      <c r="F55" s="261" t="s">
        <v>211</v>
      </c>
      <c r="G55" s="297"/>
      <c r="H55" s="299">
        <v>0</v>
      </c>
      <c r="I55" s="299"/>
      <c r="J55" s="299">
        <v>11357.39</v>
      </c>
      <c r="K55" s="299"/>
      <c r="L55" s="299">
        <v>22714.78</v>
      </c>
      <c r="M55" s="299"/>
      <c r="N55" s="301">
        <v>34072.18</v>
      </c>
    </row>
    <row r="56" spans="1:14" s="33" customFormat="1" ht="15">
      <c r="A56" s="140"/>
      <c r="B56" s="217"/>
      <c r="C56" s="260" t="s">
        <v>257</v>
      </c>
      <c r="D56" s="260" t="s">
        <v>230</v>
      </c>
      <c r="E56" s="260" t="s">
        <v>231</v>
      </c>
      <c r="F56" s="261" t="s">
        <v>211</v>
      </c>
      <c r="G56" s="297"/>
      <c r="H56" s="299">
        <v>0</v>
      </c>
      <c r="I56" s="299"/>
      <c r="J56" s="299">
        <v>39336.96</v>
      </c>
      <c r="K56" s="299"/>
      <c r="L56" s="299">
        <v>78673.92</v>
      </c>
      <c r="M56" s="299"/>
      <c r="N56" s="301">
        <v>118010.89</v>
      </c>
    </row>
    <row r="57" spans="1:14" s="33" customFormat="1" ht="15">
      <c r="A57" s="140"/>
      <c r="B57" s="217"/>
      <c r="C57" s="260" t="s">
        <v>258</v>
      </c>
      <c r="D57" s="260" t="s">
        <v>230</v>
      </c>
      <c r="E57" s="260" t="s">
        <v>231</v>
      </c>
      <c r="F57" s="261" t="s">
        <v>211</v>
      </c>
      <c r="G57" s="297"/>
      <c r="H57" s="299">
        <v>0</v>
      </c>
      <c r="I57" s="299"/>
      <c r="J57" s="299">
        <v>20234.75</v>
      </c>
      <c r="K57" s="299"/>
      <c r="L57" s="299">
        <v>40469.5</v>
      </c>
      <c r="M57" s="299"/>
      <c r="N57" s="301">
        <v>60704.25</v>
      </c>
    </row>
    <row r="58" spans="1:14" s="33" customFormat="1" ht="15">
      <c r="A58" s="140"/>
      <c r="B58" s="217"/>
      <c r="C58" s="260" t="s">
        <v>259</v>
      </c>
      <c r="D58" s="260" t="s">
        <v>230</v>
      </c>
      <c r="E58" s="260" t="s">
        <v>231</v>
      </c>
      <c r="F58" s="261" t="s">
        <v>211</v>
      </c>
      <c r="G58" s="297"/>
      <c r="H58" s="299">
        <v>0</v>
      </c>
      <c r="I58" s="299"/>
      <c r="J58" s="299">
        <v>166.67</v>
      </c>
      <c r="K58" s="299"/>
      <c r="L58" s="299">
        <v>333.34</v>
      </c>
      <c r="M58" s="299"/>
      <c r="N58" s="301">
        <v>500</v>
      </c>
    </row>
    <row r="59" spans="1:14" s="33" customFormat="1" ht="15">
      <c r="A59" s="140"/>
      <c r="B59" s="217"/>
      <c r="C59" s="260" t="s">
        <v>260</v>
      </c>
      <c r="D59" s="260" t="s">
        <v>230</v>
      </c>
      <c r="E59" s="260" t="s">
        <v>231</v>
      </c>
      <c r="F59" s="261" t="s">
        <v>211</v>
      </c>
      <c r="G59" s="297"/>
      <c r="H59" s="299">
        <v>0</v>
      </c>
      <c r="I59" s="299"/>
      <c r="J59" s="299">
        <v>54966.67</v>
      </c>
      <c r="K59" s="299"/>
      <c r="L59" s="299">
        <v>109933.34</v>
      </c>
      <c r="M59" s="299"/>
      <c r="N59" s="301">
        <v>164900</v>
      </c>
    </row>
    <row r="60" spans="1:14" s="33" customFormat="1" ht="15">
      <c r="A60" s="140"/>
      <c r="B60" s="217"/>
      <c r="C60" s="260" t="s">
        <v>261</v>
      </c>
      <c r="D60" s="260" t="s">
        <v>233</v>
      </c>
      <c r="E60" s="260" t="s">
        <v>234</v>
      </c>
      <c r="F60" s="261" t="s">
        <v>225</v>
      </c>
      <c r="G60" s="297"/>
      <c r="H60" s="299">
        <v>0</v>
      </c>
      <c r="I60" s="299"/>
      <c r="J60" s="299">
        <v>0</v>
      </c>
      <c r="K60" s="299"/>
      <c r="L60" s="299">
        <v>0</v>
      </c>
      <c r="M60" s="299"/>
      <c r="N60" s="301">
        <v>5829.37</v>
      </c>
    </row>
    <row r="61" spans="1:14" s="33" customFormat="1" ht="15">
      <c r="A61" s="140"/>
      <c r="B61" s="217"/>
      <c r="C61" s="260" t="s">
        <v>262</v>
      </c>
      <c r="D61" s="260" t="s">
        <v>230</v>
      </c>
      <c r="E61" s="260" t="s">
        <v>231</v>
      </c>
      <c r="F61" s="261" t="s">
        <v>211</v>
      </c>
      <c r="G61" s="297"/>
      <c r="H61" s="299">
        <v>0</v>
      </c>
      <c r="I61" s="299"/>
      <c r="J61" s="299">
        <v>6463.49</v>
      </c>
      <c r="K61" s="299"/>
      <c r="L61" s="299">
        <v>12926.98</v>
      </c>
      <c r="M61" s="299"/>
      <c r="N61" s="301">
        <v>19390.48</v>
      </c>
    </row>
    <row r="62" spans="1:14" s="33" customFormat="1" ht="15">
      <c r="A62" s="140"/>
      <c r="B62" s="217"/>
      <c r="C62" s="260" t="s">
        <v>263</v>
      </c>
      <c r="D62" s="260" t="s">
        <v>230</v>
      </c>
      <c r="E62" s="260" t="s">
        <v>231</v>
      </c>
      <c r="F62" s="261" t="s">
        <v>211</v>
      </c>
      <c r="G62" s="297"/>
      <c r="H62" s="299">
        <v>0</v>
      </c>
      <c r="I62" s="299"/>
      <c r="J62" s="299">
        <v>68374.6</v>
      </c>
      <c r="K62" s="299"/>
      <c r="L62" s="299">
        <v>136749.2</v>
      </c>
      <c r="M62" s="299"/>
      <c r="N62" s="301">
        <v>205123.8</v>
      </c>
    </row>
    <row r="63" spans="1:14" s="33" customFormat="1" ht="15">
      <c r="A63" s="140"/>
      <c r="B63" s="217"/>
      <c r="C63" s="260" t="s">
        <v>264</v>
      </c>
      <c r="D63" s="260" t="s">
        <v>230</v>
      </c>
      <c r="E63" s="260" t="s">
        <v>231</v>
      </c>
      <c r="F63" s="261" t="s">
        <v>211</v>
      </c>
      <c r="G63" s="297"/>
      <c r="H63" s="299">
        <v>104846.62</v>
      </c>
      <c r="I63" s="299"/>
      <c r="J63" s="299">
        <v>139564.41</v>
      </c>
      <c r="K63" s="299"/>
      <c r="L63" s="299">
        <v>174282.2</v>
      </c>
      <c r="M63" s="299"/>
      <c r="N63" s="301">
        <v>209000</v>
      </c>
    </row>
    <row r="64" spans="1:14" s="33" customFormat="1" ht="15">
      <c r="A64" s="140"/>
      <c r="B64" s="217"/>
      <c r="C64" s="260" t="s">
        <v>265</v>
      </c>
      <c r="D64" s="260" t="s">
        <v>230</v>
      </c>
      <c r="E64" s="260" t="s">
        <v>231</v>
      </c>
      <c r="F64" s="261" t="s">
        <v>211</v>
      </c>
      <c r="G64" s="297"/>
      <c r="H64" s="299">
        <v>7853.08</v>
      </c>
      <c r="I64" s="299"/>
      <c r="J64" s="299">
        <v>8251.93</v>
      </c>
      <c r="K64" s="299"/>
      <c r="L64" s="299">
        <v>8650.78</v>
      </c>
      <c r="M64" s="299"/>
      <c r="N64" s="301">
        <v>9049.62</v>
      </c>
    </row>
    <row r="65" spans="1:14" s="33" customFormat="1" ht="15">
      <c r="A65" s="140"/>
      <c r="B65" s="217"/>
      <c r="C65" s="260" t="s">
        <v>266</v>
      </c>
      <c r="D65" s="260" t="s">
        <v>230</v>
      </c>
      <c r="E65" s="260" t="s">
        <v>231</v>
      </c>
      <c r="F65" s="261" t="s">
        <v>211</v>
      </c>
      <c r="G65" s="297"/>
      <c r="H65" s="299">
        <v>0</v>
      </c>
      <c r="I65" s="299"/>
      <c r="J65" s="299">
        <v>34777.04</v>
      </c>
      <c r="K65" s="299"/>
      <c r="L65" s="299">
        <v>69554.08</v>
      </c>
      <c r="M65" s="299"/>
      <c r="N65" s="301">
        <v>104331.13</v>
      </c>
    </row>
    <row r="66" spans="1:14" s="33" customFormat="1" ht="15">
      <c r="A66" s="140"/>
      <c r="B66" s="217"/>
      <c r="C66" s="260" t="s">
        <v>267</v>
      </c>
      <c r="D66" s="260" t="s">
        <v>230</v>
      </c>
      <c r="E66" s="260" t="s">
        <v>231</v>
      </c>
      <c r="F66" s="261" t="s">
        <v>211</v>
      </c>
      <c r="G66" s="297"/>
      <c r="H66" s="299">
        <v>0</v>
      </c>
      <c r="I66" s="299"/>
      <c r="J66" s="299">
        <v>9226.75</v>
      </c>
      <c r="K66" s="299"/>
      <c r="L66" s="299">
        <v>18453.5</v>
      </c>
      <c r="M66" s="299"/>
      <c r="N66" s="301">
        <v>27680.26</v>
      </c>
    </row>
    <row r="67" spans="1:14" s="33" customFormat="1" ht="15">
      <c r="A67" s="140"/>
      <c r="B67" s="217"/>
      <c r="C67" s="260" t="s">
        <v>268</v>
      </c>
      <c r="D67" s="260" t="s">
        <v>230</v>
      </c>
      <c r="E67" s="260" t="s">
        <v>231</v>
      </c>
      <c r="F67" s="261" t="s">
        <v>211</v>
      </c>
      <c r="G67" s="297"/>
      <c r="H67" s="299">
        <v>115134.25</v>
      </c>
      <c r="I67" s="299"/>
      <c r="J67" s="299">
        <v>165966.17</v>
      </c>
      <c r="K67" s="299"/>
      <c r="L67" s="299">
        <v>216798.09</v>
      </c>
      <c r="M67" s="299"/>
      <c r="N67" s="301">
        <v>267630</v>
      </c>
    </row>
    <row r="68" spans="1:14" s="33" customFormat="1" ht="15">
      <c r="A68" s="140"/>
      <c r="B68" s="217"/>
      <c r="C68" s="260" t="s">
        <v>269</v>
      </c>
      <c r="D68" s="260" t="s">
        <v>230</v>
      </c>
      <c r="E68" s="260" t="s">
        <v>231</v>
      </c>
      <c r="F68" s="261" t="s">
        <v>199</v>
      </c>
      <c r="G68" s="297"/>
      <c r="H68" s="299">
        <v>4999.96</v>
      </c>
      <c r="I68" s="299"/>
      <c r="J68" s="299">
        <v>4999.96</v>
      </c>
      <c r="K68" s="299"/>
      <c r="L68" s="299">
        <v>8187.64</v>
      </c>
      <c r="M68" s="299"/>
      <c r="N68" s="301">
        <v>20444.14</v>
      </c>
    </row>
    <row r="69" spans="1:14" s="33" customFormat="1" ht="15">
      <c r="A69" s="140"/>
      <c r="B69" s="217"/>
      <c r="C69" s="260" t="s">
        <v>270</v>
      </c>
      <c r="D69" s="260" t="s">
        <v>230</v>
      </c>
      <c r="E69" s="260" t="s">
        <v>231</v>
      </c>
      <c r="F69" s="261" t="s">
        <v>225</v>
      </c>
      <c r="G69" s="297"/>
      <c r="H69" s="299">
        <v>18868.36</v>
      </c>
      <c r="I69" s="299"/>
      <c r="J69" s="299">
        <v>18868.36</v>
      </c>
      <c r="K69" s="299"/>
      <c r="L69" s="299">
        <v>18868.36</v>
      </c>
      <c r="M69" s="299"/>
      <c r="N69" s="301">
        <v>21473.71</v>
      </c>
    </row>
    <row r="70" spans="1:14" s="33" customFormat="1" ht="15">
      <c r="A70" s="140"/>
      <c r="B70" s="217"/>
      <c r="C70" s="260" t="s">
        <v>271</v>
      </c>
      <c r="D70" s="260" t="s">
        <v>230</v>
      </c>
      <c r="E70" s="260" t="s">
        <v>231</v>
      </c>
      <c r="F70" s="261" t="s">
        <v>199</v>
      </c>
      <c r="G70" s="297"/>
      <c r="H70" s="299">
        <v>0</v>
      </c>
      <c r="I70" s="299"/>
      <c r="J70" s="299">
        <v>0</v>
      </c>
      <c r="K70" s="299"/>
      <c r="L70" s="299">
        <v>37059.77</v>
      </c>
      <c r="M70" s="299"/>
      <c r="N70" s="301">
        <v>84245.9</v>
      </c>
    </row>
    <row r="71" spans="1:14" s="33" customFormat="1" ht="15">
      <c r="A71" s="140"/>
      <c r="B71" s="217"/>
      <c r="C71" s="260" t="s">
        <v>272</v>
      </c>
      <c r="D71" s="260" t="s">
        <v>230</v>
      </c>
      <c r="E71" s="260" t="s">
        <v>231</v>
      </c>
      <c r="F71" s="261" t="s">
        <v>211</v>
      </c>
      <c r="G71" s="297"/>
      <c r="H71" s="299">
        <v>0</v>
      </c>
      <c r="I71" s="299"/>
      <c r="J71" s="299">
        <v>1448</v>
      </c>
      <c r="K71" s="299"/>
      <c r="L71" s="299">
        <v>2896</v>
      </c>
      <c r="M71" s="299"/>
      <c r="N71" s="301">
        <v>4344</v>
      </c>
    </row>
    <row r="72" spans="1:14" s="33" customFormat="1" ht="15">
      <c r="A72" s="140"/>
      <c r="B72" s="217"/>
      <c r="C72" s="260" t="s">
        <v>273</v>
      </c>
      <c r="D72" s="260" t="s">
        <v>230</v>
      </c>
      <c r="E72" s="260" t="s">
        <v>231</v>
      </c>
      <c r="F72" s="261" t="s">
        <v>211</v>
      </c>
      <c r="G72" s="297"/>
      <c r="H72" s="299">
        <v>0</v>
      </c>
      <c r="I72" s="299"/>
      <c r="J72" s="299">
        <v>3467.33</v>
      </c>
      <c r="K72" s="299"/>
      <c r="L72" s="299">
        <v>6934.66</v>
      </c>
      <c r="M72" s="299"/>
      <c r="N72" s="301">
        <v>10402</v>
      </c>
    </row>
    <row r="73" spans="1:14" s="33" customFormat="1" ht="15">
      <c r="A73" s="140"/>
      <c r="B73" s="217"/>
      <c r="C73" s="260" t="s">
        <v>274</v>
      </c>
      <c r="D73" s="260" t="s">
        <v>233</v>
      </c>
      <c r="E73" s="260" t="s">
        <v>234</v>
      </c>
      <c r="F73" s="261" t="s">
        <v>211</v>
      </c>
      <c r="G73" s="297"/>
      <c r="H73" s="299">
        <v>0</v>
      </c>
      <c r="I73" s="299"/>
      <c r="J73" s="299">
        <v>9027.74</v>
      </c>
      <c r="K73" s="299"/>
      <c r="L73" s="299">
        <v>18055.48</v>
      </c>
      <c r="M73" s="299"/>
      <c r="N73" s="301">
        <v>27083.23</v>
      </c>
    </row>
    <row r="74" spans="1:14" s="33" customFormat="1" ht="15">
      <c r="A74" s="140"/>
      <c r="B74" s="217"/>
      <c r="C74" s="260" t="s">
        <v>275</v>
      </c>
      <c r="D74" s="260" t="s">
        <v>230</v>
      </c>
      <c r="E74" s="260" t="s">
        <v>276</v>
      </c>
      <c r="F74" s="261" t="s">
        <v>225</v>
      </c>
      <c r="G74" s="297"/>
      <c r="H74" s="299">
        <v>0</v>
      </c>
      <c r="I74" s="299"/>
      <c r="J74" s="299">
        <v>5766.66</v>
      </c>
      <c r="K74" s="299"/>
      <c r="L74" s="299">
        <v>11533.33</v>
      </c>
      <c r="M74" s="299"/>
      <c r="N74" s="301">
        <v>19600</v>
      </c>
    </row>
    <row r="75" spans="1:14" s="33" customFormat="1" ht="15">
      <c r="A75" s="140"/>
      <c r="B75" s="217"/>
      <c r="C75" s="260" t="s">
        <v>277</v>
      </c>
      <c r="D75" s="260" t="s">
        <v>233</v>
      </c>
      <c r="E75" s="260" t="s">
        <v>278</v>
      </c>
      <c r="F75" s="261" t="s">
        <v>211</v>
      </c>
      <c r="G75" s="297"/>
      <c r="H75" s="299">
        <v>0</v>
      </c>
      <c r="I75" s="299"/>
      <c r="J75" s="299">
        <v>666.67</v>
      </c>
      <c r="K75" s="299"/>
      <c r="L75" s="299">
        <v>1333.34</v>
      </c>
      <c r="M75" s="299"/>
      <c r="N75" s="301">
        <v>2000</v>
      </c>
    </row>
    <row r="76" spans="1:14" s="33" customFormat="1" ht="15">
      <c r="A76" s="140"/>
      <c r="B76" s="217"/>
      <c r="C76" s="260" t="s">
        <v>279</v>
      </c>
      <c r="D76" s="260" t="s">
        <v>230</v>
      </c>
      <c r="E76" s="260" t="s">
        <v>280</v>
      </c>
      <c r="F76" s="261" t="s">
        <v>211</v>
      </c>
      <c r="G76" s="297"/>
      <c r="H76" s="299">
        <v>0</v>
      </c>
      <c r="I76" s="299"/>
      <c r="J76" s="299">
        <v>21303.23</v>
      </c>
      <c r="K76" s="299"/>
      <c r="L76" s="299">
        <v>42606.46</v>
      </c>
      <c r="M76" s="299"/>
      <c r="N76" s="301">
        <v>63909.7</v>
      </c>
    </row>
    <row r="77" spans="1:14" s="33" customFormat="1" ht="15">
      <c r="A77" s="140"/>
      <c r="B77" s="217"/>
      <c r="C77" s="260" t="s">
        <v>281</v>
      </c>
      <c r="D77" s="260" t="s">
        <v>230</v>
      </c>
      <c r="E77" s="260" t="s">
        <v>231</v>
      </c>
      <c r="F77" s="261" t="s">
        <v>225</v>
      </c>
      <c r="G77" s="297"/>
      <c r="H77" s="299">
        <v>13063.97</v>
      </c>
      <c r="I77" s="299"/>
      <c r="J77" s="299">
        <v>13063.97</v>
      </c>
      <c r="K77" s="299"/>
      <c r="L77" s="299">
        <v>13063.97</v>
      </c>
      <c r="M77" s="299"/>
      <c r="N77" s="301">
        <v>26314.43</v>
      </c>
    </row>
    <row r="78" spans="1:14" s="33" customFormat="1" ht="15">
      <c r="A78" s="140"/>
      <c r="B78" s="217"/>
      <c r="C78" s="260" t="s">
        <v>282</v>
      </c>
      <c r="D78" s="260" t="s">
        <v>230</v>
      </c>
      <c r="E78" s="260" t="s">
        <v>231</v>
      </c>
      <c r="F78" s="261" t="s">
        <v>211</v>
      </c>
      <c r="G78" s="297"/>
      <c r="H78" s="299">
        <v>0</v>
      </c>
      <c r="I78" s="299"/>
      <c r="J78" s="299">
        <v>4906.59</v>
      </c>
      <c r="K78" s="299"/>
      <c r="L78" s="299">
        <v>9813.18</v>
      </c>
      <c r="M78" s="299"/>
      <c r="N78" s="301">
        <v>14719.76</v>
      </c>
    </row>
    <row r="79" spans="1:14" s="33" customFormat="1" ht="15">
      <c r="A79" s="140"/>
      <c r="B79" s="217"/>
      <c r="C79" s="220" t="s">
        <v>283</v>
      </c>
      <c r="D79" s="220" t="s">
        <v>284</v>
      </c>
      <c r="E79" s="220" t="s">
        <v>285</v>
      </c>
      <c r="F79" s="226" t="s">
        <v>225</v>
      </c>
      <c r="G79" s="288"/>
      <c r="H79" s="278">
        <v>0</v>
      </c>
      <c r="I79" s="278"/>
      <c r="J79" s="278">
        <v>0</v>
      </c>
      <c r="K79" s="278"/>
      <c r="L79" s="278">
        <v>0</v>
      </c>
      <c r="M79" s="278"/>
      <c r="N79" s="283">
        <v>42000</v>
      </c>
    </row>
    <row r="80" spans="1:14" ht="15">
      <c r="A80" s="143" t="s">
        <v>15</v>
      </c>
      <c r="B80" s="145" t="s">
        <v>135</v>
      </c>
      <c r="C80" s="221"/>
      <c r="D80" s="221"/>
      <c r="E80" s="221"/>
      <c r="F80" s="227"/>
      <c r="G80" s="62">
        <f>+G32</f>
        <v>297387.88</v>
      </c>
      <c r="H80" s="63">
        <f>+H32</f>
        <v>288202.13</v>
      </c>
      <c r="I80" s="63">
        <f>+I32</f>
        <v>1195661.99</v>
      </c>
      <c r="J80" s="63">
        <f>+J32</f>
        <v>1008036.48</v>
      </c>
      <c r="K80" s="63">
        <f>+K32</f>
        <v>1350032.71</v>
      </c>
      <c r="L80" s="63">
        <f>+L32</f>
        <v>1821684.41</v>
      </c>
      <c r="M80" s="63">
        <f>+M32</f>
        <v>2129471.28</v>
      </c>
      <c r="N80" s="64">
        <f>+N32</f>
        <v>2842598.12</v>
      </c>
    </row>
    <row r="81" spans="1:14" ht="15">
      <c r="A81" s="140" t="s">
        <v>22</v>
      </c>
      <c r="B81" s="146" t="s">
        <v>21</v>
      </c>
      <c r="C81" s="246"/>
      <c r="D81" s="246"/>
      <c r="E81" s="246"/>
      <c r="F81" s="248"/>
      <c r="G81" s="65">
        <v>14645.38</v>
      </c>
      <c r="H81" s="67">
        <f>SUM(H82:H98)</f>
        <v>11743.44</v>
      </c>
      <c r="I81" s="67">
        <v>23246.53</v>
      </c>
      <c r="J81" s="67">
        <f>SUM(J82:J98)</f>
        <v>43158.27</v>
      </c>
      <c r="K81" s="67">
        <v>55640.31</v>
      </c>
      <c r="L81" s="67">
        <f>SUM(L82:L98)</f>
        <v>74820.68</v>
      </c>
      <c r="M81" s="67">
        <v>89133.27</v>
      </c>
      <c r="N81" s="69">
        <f>SUM(N82:N98)</f>
        <v>109575.75</v>
      </c>
    </row>
    <row r="82" spans="1:14" ht="15">
      <c r="A82" s="140"/>
      <c r="B82" s="302"/>
      <c r="C82" s="247" t="s">
        <v>286</v>
      </c>
      <c r="D82" s="247" t="s">
        <v>287</v>
      </c>
      <c r="E82" s="247" t="s">
        <v>288</v>
      </c>
      <c r="F82" s="249" t="s">
        <v>225</v>
      </c>
      <c r="G82" s="289"/>
      <c r="H82" s="292">
        <v>161.92</v>
      </c>
      <c r="I82" s="292"/>
      <c r="J82" s="292">
        <v>986.92</v>
      </c>
      <c r="K82" s="292"/>
      <c r="L82" s="292">
        <v>1811.92</v>
      </c>
      <c r="M82" s="292"/>
      <c r="N82" s="295">
        <v>3108.32</v>
      </c>
    </row>
    <row r="83" spans="1:14" ht="15">
      <c r="A83" s="140"/>
      <c r="B83" s="302"/>
      <c r="C83" s="260" t="s">
        <v>289</v>
      </c>
      <c r="D83" s="260" t="s">
        <v>287</v>
      </c>
      <c r="E83" s="260" t="s">
        <v>290</v>
      </c>
      <c r="F83" s="261" t="s">
        <v>211</v>
      </c>
      <c r="G83" s="297"/>
      <c r="H83" s="299">
        <v>28.09</v>
      </c>
      <c r="I83" s="299"/>
      <c r="J83" s="299">
        <v>92.15</v>
      </c>
      <c r="K83" s="299"/>
      <c r="L83" s="299">
        <v>156.21</v>
      </c>
      <c r="M83" s="299"/>
      <c r="N83" s="301">
        <v>220.26</v>
      </c>
    </row>
    <row r="84" spans="1:14" ht="15">
      <c r="A84" s="140"/>
      <c r="B84" s="302"/>
      <c r="C84" s="260" t="s">
        <v>291</v>
      </c>
      <c r="D84" s="260" t="s">
        <v>287</v>
      </c>
      <c r="E84" s="260" t="s">
        <v>290</v>
      </c>
      <c r="F84" s="261" t="s">
        <v>211</v>
      </c>
      <c r="G84" s="297"/>
      <c r="H84" s="299">
        <v>440.16</v>
      </c>
      <c r="I84" s="299"/>
      <c r="J84" s="299">
        <v>1293.44</v>
      </c>
      <c r="K84" s="299"/>
      <c r="L84" s="299">
        <v>2146.72</v>
      </c>
      <c r="M84" s="299"/>
      <c r="N84" s="301">
        <v>3000</v>
      </c>
    </row>
    <row r="85" spans="1:14" ht="15">
      <c r="A85" s="140"/>
      <c r="B85" s="302"/>
      <c r="C85" s="260" t="s">
        <v>292</v>
      </c>
      <c r="D85" s="260" t="s">
        <v>287</v>
      </c>
      <c r="E85" s="260" t="s">
        <v>244</v>
      </c>
      <c r="F85" s="261" t="s">
        <v>211</v>
      </c>
      <c r="G85" s="297"/>
      <c r="H85" s="299">
        <v>0</v>
      </c>
      <c r="I85" s="299"/>
      <c r="J85" s="299">
        <v>50</v>
      </c>
      <c r="K85" s="299"/>
      <c r="L85" s="299">
        <v>100</v>
      </c>
      <c r="M85" s="299"/>
      <c r="N85" s="301">
        <v>150</v>
      </c>
    </row>
    <row r="86" spans="1:14" ht="15">
      <c r="A86" s="140"/>
      <c r="B86" s="302"/>
      <c r="C86" s="260" t="s">
        <v>293</v>
      </c>
      <c r="D86" s="260" t="s">
        <v>287</v>
      </c>
      <c r="E86" s="260" t="s">
        <v>294</v>
      </c>
      <c r="F86" s="261" t="s">
        <v>211</v>
      </c>
      <c r="G86" s="297"/>
      <c r="H86" s="299">
        <v>0</v>
      </c>
      <c r="I86" s="299"/>
      <c r="J86" s="299">
        <v>16.67</v>
      </c>
      <c r="K86" s="299"/>
      <c r="L86" s="299">
        <v>33.34</v>
      </c>
      <c r="M86" s="299"/>
      <c r="N86" s="301">
        <v>50</v>
      </c>
    </row>
    <row r="87" spans="1:14" ht="15">
      <c r="A87" s="140"/>
      <c r="B87" s="302"/>
      <c r="C87" s="260" t="s">
        <v>295</v>
      </c>
      <c r="D87" s="260" t="s">
        <v>287</v>
      </c>
      <c r="E87" s="260" t="s">
        <v>296</v>
      </c>
      <c r="F87" s="261" t="s">
        <v>211</v>
      </c>
      <c r="G87" s="297"/>
      <c r="H87" s="299">
        <v>2890.38</v>
      </c>
      <c r="I87" s="299"/>
      <c r="J87" s="299">
        <v>4162.78</v>
      </c>
      <c r="K87" s="299"/>
      <c r="L87" s="299">
        <v>5435.18</v>
      </c>
      <c r="M87" s="299"/>
      <c r="N87" s="301">
        <v>6707.57</v>
      </c>
    </row>
    <row r="88" spans="1:14" ht="15">
      <c r="A88" s="140"/>
      <c r="B88" s="302"/>
      <c r="C88" s="260" t="s">
        <v>297</v>
      </c>
      <c r="D88" s="260" t="s">
        <v>287</v>
      </c>
      <c r="E88" s="260" t="s">
        <v>296</v>
      </c>
      <c r="F88" s="261" t="s">
        <v>211</v>
      </c>
      <c r="G88" s="297"/>
      <c r="H88" s="299">
        <v>363.08</v>
      </c>
      <c r="I88" s="299"/>
      <c r="J88" s="299">
        <v>2903.41</v>
      </c>
      <c r="K88" s="299"/>
      <c r="L88" s="299">
        <v>5443.74</v>
      </c>
      <c r="M88" s="299"/>
      <c r="N88" s="301">
        <v>7984.08</v>
      </c>
    </row>
    <row r="89" spans="1:14" ht="15">
      <c r="A89" s="140"/>
      <c r="B89" s="302"/>
      <c r="C89" s="260" t="s">
        <v>298</v>
      </c>
      <c r="D89" s="260" t="s">
        <v>287</v>
      </c>
      <c r="E89" s="260" t="s">
        <v>296</v>
      </c>
      <c r="F89" s="261" t="s">
        <v>225</v>
      </c>
      <c r="G89" s="297"/>
      <c r="H89" s="299">
        <v>631.14</v>
      </c>
      <c r="I89" s="299"/>
      <c r="J89" s="299">
        <v>3625.25</v>
      </c>
      <c r="K89" s="299"/>
      <c r="L89" s="299">
        <v>6619.36</v>
      </c>
      <c r="M89" s="299"/>
      <c r="N89" s="301">
        <v>12176.1</v>
      </c>
    </row>
    <row r="90" spans="1:14" ht="15">
      <c r="A90" s="140"/>
      <c r="B90" s="302"/>
      <c r="C90" s="260" t="s">
        <v>299</v>
      </c>
      <c r="D90" s="260" t="s">
        <v>287</v>
      </c>
      <c r="E90" s="260" t="s">
        <v>300</v>
      </c>
      <c r="F90" s="261" t="s">
        <v>211</v>
      </c>
      <c r="G90" s="297"/>
      <c r="H90" s="299">
        <v>708.17</v>
      </c>
      <c r="I90" s="299"/>
      <c r="J90" s="299">
        <v>2656.52</v>
      </c>
      <c r="K90" s="299"/>
      <c r="L90" s="299">
        <v>4604.87</v>
      </c>
      <c r="M90" s="299"/>
      <c r="N90" s="301">
        <v>6553.22</v>
      </c>
    </row>
    <row r="91" spans="1:14" ht="15">
      <c r="A91" s="140"/>
      <c r="B91" s="302"/>
      <c r="C91" s="260" t="s">
        <v>301</v>
      </c>
      <c r="D91" s="260" t="s">
        <v>287</v>
      </c>
      <c r="E91" s="260" t="s">
        <v>302</v>
      </c>
      <c r="F91" s="261" t="s">
        <v>225</v>
      </c>
      <c r="G91" s="297"/>
      <c r="H91" s="299">
        <v>73.7</v>
      </c>
      <c r="I91" s="299"/>
      <c r="J91" s="299">
        <v>3504.25</v>
      </c>
      <c r="K91" s="299"/>
      <c r="L91" s="299">
        <v>7008.5</v>
      </c>
      <c r="M91" s="299"/>
      <c r="N91" s="301">
        <v>10313.3</v>
      </c>
    </row>
    <row r="92" spans="1:14" ht="15">
      <c r="A92" s="140"/>
      <c r="B92" s="302"/>
      <c r="C92" s="260" t="s">
        <v>303</v>
      </c>
      <c r="D92" s="260" t="s">
        <v>287</v>
      </c>
      <c r="E92" s="260" t="s">
        <v>302</v>
      </c>
      <c r="F92" s="261" t="s">
        <v>211</v>
      </c>
      <c r="G92" s="297"/>
      <c r="H92" s="299">
        <v>0</v>
      </c>
      <c r="I92" s="299"/>
      <c r="J92" s="299">
        <v>3666.67</v>
      </c>
      <c r="K92" s="299"/>
      <c r="L92" s="299">
        <v>7333.34</v>
      </c>
      <c r="M92" s="299"/>
      <c r="N92" s="301">
        <v>11000</v>
      </c>
    </row>
    <row r="93" spans="1:14" ht="15">
      <c r="A93" s="140"/>
      <c r="B93" s="302"/>
      <c r="C93" s="260" t="s">
        <v>304</v>
      </c>
      <c r="D93" s="260" t="s">
        <v>287</v>
      </c>
      <c r="E93" s="260" t="s">
        <v>305</v>
      </c>
      <c r="F93" s="261" t="s">
        <v>211</v>
      </c>
      <c r="G93" s="297"/>
      <c r="H93" s="299">
        <v>1156</v>
      </c>
      <c r="I93" s="299"/>
      <c r="J93" s="299">
        <v>2620.2</v>
      </c>
      <c r="K93" s="299"/>
      <c r="L93" s="299">
        <v>4084.4</v>
      </c>
      <c r="M93" s="299"/>
      <c r="N93" s="301">
        <v>5548.6</v>
      </c>
    </row>
    <row r="94" spans="1:14" ht="15">
      <c r="A94" s="140"/>
      <c r="B94" s="302"/>
      <c r="C94" s="260" t="s">
        <v>306</v>
      </c>
      <c r="D94" s="260" t="s">
        <v>287</v>
      </c>
      <c r="E94" s="260" t="s">
        <v>307</v>
      </c>
      <c r="F94" s="261" t="s">
        <v>211</v>
      </c>
      <c r="G94" s="297"/>
      <c r="H94" s="299">
        <v>0</v>
      </c>
      <c r="I94" s="299"/>
      <c r="J94" s="299">
        <v>5000</v>
      </c>
      <c r="K94" s="299"/>
      <c r="L94" s="299">
        <v>10000</v>
      </c>
      <c r="M94" s="299"/>
      <c r="N94" s="301">
        <v>15000</v>
      </c>
    </row>
    <row r="95" spans="1:14" ht="15">
      <c r="A95" s="140"/>
      <c r="B95" s="302"/>
      <c r="C95" s="260" t="s">
        <v>308</v>
      </c>
      <c r="D95" s="260" t="s">
        <v>287</v>
      </c>
      <c r="E95" s="260" t="s">
        <v>302</v>
      </c>
      <c r="F95" s="261" t="s">
        <v>225</v>
      </c>
      <c r="G95" s="297"/>
      <c r="H95" s="299">
        <v>173.88</v>
      </c>
      <c r="I95" s="299"/>
      <c r="J95" s="299">
        <v>779.76</v>
      </c>
      <c r="K95" s="299"/>
      <c r="L95" s="299">
        <v>1559.52</v>
      </c>
      <c r="M95" s="299"/>
      <c r="N95" s="301">
        <v>2597.38</v>
      </c>
    </row>
    <row r="96" spans="1:14" ht="15">
      <c r="A96" s="140"/>
      <c r="B96" s="302"/>
      <c r="C96" s="260" t="s">
        <v>309</v>
      </c>
      <c r="D96" s="260" t="s">
        <v>310</v>
      </c>
      <c r="E96" s="260" t="s">
        <v>311</v>
      </c>
      <c r="F96" s="261" t="s">
        <v>211</v>
      </c>
      <c r="G96" s="297"/>
      <c r="H96" s="299">
        <v>3700</v>
      </c>
      <c r="I96" s="299"/>
      <c r="J96" s="299">
        <v>9483.33</v>
      </c>
      <c r="K96" s="299"/>
      <c r="L96" s="299">
        <v>15266.66</v>
      </c>
      <c r="M96" s="299"/>
      <c r="N96" s="301">
        <v>21050</v>
      </c>
    </row>
    <row r="97" spans="1:14" ht="15">
      <c r="A97" s="140"/>
      <c r="B97" s="302"/>
      <c r="C97" s="260" t="s">
        <v>312</v>
      </c>
      <c r="D97" s="260" t="s">
        <v>313</v>
      </c>
      <c r="E97" s="260" t="s">
        <v>314</v>
      </c>
      <c r="F97" s="261" t="s">
        <v>211</v>
      </c>
      <c r="G97" s="297"/>
      <c r="H97" s="299">
        <v>0</v>
      </c>
      <c r="I97" s="299"/>
      <c r="J97" s="299">
        <v>666.67</v>
      </c>
      <c r="K97" s="299"/>
      <c r="L97" s="299">
        <v>1333.34</v>
      </c>
      <c r="M97" s="299"/>
      <c r="N97" s="301">
        <v>2000</v>
      </c>
    </row>
    <row r="98" spans="1:14" ht="15">
      <c r="A98" s="140"/>
      <c r="B98" s="302"/>
      <c r="C98" s="220" t="s">
        <v>315</v>
      </c>
      <c r="D98" s="220" t="s">
        <v>313</v>
      </c>
      <c r="E98" s="220" t="s">
        <v>314</v>
      </c>
      <c r="F98" s="226" t="s">
        <v>211</v>
      </c>
      <c r="G98" s="288"/>
      <c r="H98" s="278">
        <v>1416.92</v>
      </c>
      <c r="I98" s="278"/>
      <c r="J98" s="278">
        <v>1650.25</v>
      </c>
      <c r="K98" s="278"/>
      <c r="L98" s="278">
        <v>1883.58</v>
      </c>
      <c r="M98" s="278"/>
      <c r="N98" s="283">
        <v>2116.92</v>
      </c>
    </row>
    <row r="99" spans="1:14" ht="30">
      <c r="A99" s="140" t="s">
        <v>24</v>
      </c>
      <c r="B99" s="146" t="s">
        <v>23</v>
      </c>
      <c r="C99" s="222"/>
      <c r="D99" s="222"/>
      <c r="E99" s="222"/>
      <c r="F99" s="228"/>
      <c r="G99" s="65">
        <v>2075.22</v>
      </c>
      <c r="H99" s="67">
        <f>SUM(H100:H101)</f>
        <v>1892.45</v>
      </c>
      <c r="I99" s="67">
        <v>2075.22</v>
      </c>
      <c r="J99" s="67">
        <f>SUM(J100:J101)</f>
        <v>3759.75</v>
      </c>
      <c r="K99" s="67">
        <v>2493.52</v>
      </c>
      <c r="L99" s="67">
        <f>SUM(L100:L101)</f>
        <v>5627.05</v>
      </c>
      <c r="M99" s="67">
        <v>4438.32</v>
      </c>
      <c r="N99" s="69">
        <f>SUM(N100:N101)</f>
        <v>7790.7</v>
      </c>
    </row>
    <row r="100" spans="1:14" ht="30">
      <c r="A100" s="140"/>
      <c r="B100" s="302"/>
      <c r="C100" s="247" t="s">
        <v>316</v>
      </c>
      <c r="D100" s="247" t="s">
        <v>317</v>
      </c>
      <c r="E100" s="247" t="s">
        <v>244</v>
      </c>
      <c r="F100" s="249" t="s">
        <v>225</v>
      </c>
      <c r="G100" s="289"/>
      <c r="H100" s="292">
        <v>1301.3</v>
      </c>
      <c r="I100" s="292"/>
      <c r="J100" s="292">
        <v>2710.72</v>
      </c>
      <c r="K100" s="292"/>
      <c r="L100" s="292">
        <v>4120.14</v>
      </c>
      <c r="M100" s="292"/>
      <c r="N100" s="295">
        <v>5825.9</v>
      </c>
    </row>
    <row r="101" spans="1:14" ht="30">
      <c r="A101" s="140"/>
      <c r="B101" s="302"/>
      <c r="C101" s="220" t="s">
        <v>318</v>
      </c>
      <c r="D101" s="220" t="s">
        <v>317</v>
      </c>
      <c r="E101" s="220" t="s">
        <v>244</v>
      </c>
      <c r="F101" s="226" t="s">
        <v>211</v>
      </c>
      <c r="G101" s="288"/>
      <c r="H101" s="278">
        <v>591.15</v>
      </c>
      <c r="I101" s="278"/>
      <c r="J101" s="278">
        <v>1049.03</v>
      </c>
      <c r="K101" s="278"/>
      <c r="L101" s="278">
        <v>1506.91</v>
      </c>
      <c r="M101" s="278"/>
      <c r="N101" s="283">
        <v>1964.8</v>
      </c>
    </row>
    <row r="102" spans="1:14" ht="15">
      <c r="A102" s="140" t="s">
        <v>26</v>
      </c>
      <c r="B102" s="137" t="s">
        <v>25</v>
      </c>
      <c r="C102" s="222"/>
      <c r="D102" s="222"/>
      <c r="E102" s="222"/>
      <c r="F102" s="228"/>
      <c r="G102" s="65">
        <v>0.04</v>
      </c>
      <c r="H102" s="67">
        <f>SUM(H103:H104)</f>
        <v>0.01</v>
      </c>
      <c r="I102" s="67">
        <v>0.04</v>
      </c>
      <c r="J102" s="67">
        <f>SUM(J103:J104)</f>
        <v>50.01</v>
      </c>
      <c r="K102" s="67">
        <v>0.04</v>
      </c>
      <c r="L102" s="67">
        <f>SUM(L103:L104)</f>
        <v>100.01</v>
      </c>
      <c r="M102" s="67">
        <v>0.04</v>
      </c>
      <c r="N102" s="69">
        <f>SUM(N103:N104)</f>
        <v>151.01</v>
      </c>
    </row>
    <row r="103" spans="1:14" ht="15">
      <c r="A103" s="140"/>
      <c r="B103" s="217"/>
      <c r="C103" s="247" t="s">
        <v>319</v>
      </c>
      <c r="D103" s="247" t="s">
        <v>320</v>
      </c>
      <c r="E103" s="247" t="s">
        <v>321</v>
      </c>
      <c r="F103" s="249" t="s">
        <v>225</v>
      </c>
      <c r="G103" s="289"/>
      <c r="H103" s="292">
        <v>0.01</v>
      </c>
      <c r="I103" s="292"/>
      <c r="J103" s="292">
        <v>0.01</v>
      </c>
      <c r="K103" s="292"/>
      <c r="L103" s="292">
        <v>0.01</v>
      </c>
      <c r="M103" s="292"/>
      <c r="N103" s="295">
        <v>1.01</v>
      </c>
    </row>
    <row r="104" spans="1:14" ht="15">
      <c r="A104" s="140"/>
      <c r="B104" s="217"/>
      <c r="C104" s="220" t="s">
        <v>322</v>
      </c>
      <c r="D104" s="220" t="s">
        <v>323</v>
      </c>
      <c r="E104" s="220" t="s">
        <v>324</v>
      </c>
      <c r="F104" s="226" t="s">
        <v>211</v>
      </c>
      <c r="G104" s="288"/>
      <c r="H104" s="278">
        <v>0</v>
      </c>
      <c r="I104" s="278"/>
      <c r="J104" s="278">
        <v>50</v>
      </c>
      <c r="K104" s="278"/>
      <c r="L104" s="278">
        <v>100</v>
      </c>
      <c r="M104" s="278"/>
      <c r="N104" s="283">
        <v>150</v>
      </c>
    </row>
    <row r="105" spans="1:14" ht="15">
      <c r="A105" s="140" t="s">
        <v>28</v>
      </c>
      <c r="B105" s="137" t="s">
        <v>27</v>
      </c>
      <c r="C105" s="221"/>
      <c r="D105" s="221"/>
      <c r="E105" s="221"/>
      <c r="F105" s="227"/>
      <c r="G105" s="70"/>
      <c r="H105" s="72"/>
      <c r="I105" s="72"/>
      <c r="J105" s="72"/>
      <c r="K105" s="72"/>
      <c r="L105" s="72"/>
      <c r="M105" s="72"/>
      <c r="N105" s="74"/>
    </row>
    <row r="106" spans="1:14" ht="15">
      <c r="A106" s="140" t="s">
        <v>30</v>
      </c>
      <c r="B106" s="137" t="s">
        <v>29</v>
      </c>
      <c r="C106" s="246"/>
      <c r="D106" s="246"/>
      <c r="E106" s="246"/>
      <c r="F106" s="248"/>
      <c r="G106" s="70">
        <v>14825.39</v>
      </c>
      <c r="H106" s="72">
        <f>SUM(H107:H110)</f>
        <v>4354.71</v>
      </c>
      <c r="I106" s="72">
        <v>20161.24</v>
      </c>
      <c r="J106" s="72">
        <f>SUM(J107:J110)</f>
        <v>17577.04</v>
      </c>
      <c r="K106" s="72">
        <v>21961.25</v>
      </c>
      <c r="L106" s="72">
        <f>SUM(L107:L110)</f>
        <v>30799.37</v>
      </c>
      <c r="M106" s="72">
        <v>35790.91</v>
      </c>
      <c r="N106" s="74">
        <f>SUM(N107:N110)</f>
        <v>43046.29</v>
      </c>
    </row>
    <row r="107" spans="1:14" ht="15">
      <c r="A107" s="140"/>
      <c r="B107" s="217"/>
      <c r="C107" s="247" t="s">
        <v>325</v>
      </c>
      <c r="D107" s="247" t="s">
        <v>326</v>
      </c>
      <c r="E107" s="247" t="s">
        <v>327</v>
      </c>
      <c r="F107" s="249" t="s">
        <v>211</v>
      </c>
      <c r="G107" s="305"/>
      <c r="H107" s="318">
        <v>3754.71</v>
      </c>
      <c r="I107" s="308"/>
      <c r="J107" s="318">
        <v>10396.93</v>
      </c>
      <c r="K107" s="308"/>
      <c r="L107" s="318">
        <v>17039.15</v>
      </c>
      <c r="M107" s="308"/>
      <c r="N107" s="321">
        <v>23681.37</v>
      </c>
    </row>
    <row r="108" spans="1:14" ht="15">
      <c r="A108" s="140"/>
      <c r="B108" s="217"/>
      <c r="C108" s="260" t="s">
        <v>328</v>
      </c>
      <c r="D108" s="260" t="s">
        <v>329</v>
      </c>
      <c r="E108" s="260" t="s">
        <v>330</v>
      </c>
      <c r="F108" s="261" t="s">
        <v>225</v>
      </c>
      <c r="G108" s="323"/>
      <c r="H108" s="325">
        <v>600</v>
      </c>
      <c r="I108" s="327"/>
      <c r="J108" s="325">
        <v>1800</v>
      </c>
      <c r="K108" s="327"/>
      <c r="L108" s="325">
        <v>3000</v>
      </c>
      <c r="M108" s="327"/>
      <c r="N108" s="329">
        <v>3224.59</v>
      </c>
    </row>
    <row r="109" spans="1:14" ht="15">
      <c r="A109" s="140"/>
      <c r="B109" s="217"/>
      <c r="C109" s="260" t="s">
        <v>331</v>
      </c>
      <c r="D109" s="260" t="s">
        <v>332</v>
      </c>
      <c r="E109" s="260" t="s">
        <v>333</v>
      </c>
      <c r="F109" s="261" t="s">
        <v>211</v>
      </c>
      <c r="G109" s="323"/>
      <c r="H109" s="325">
        <v>0</v>
      </c>
      <c r="I109" s="327"/>
      <c r="J109" s="325">
        <v>3033.33</v>
      </c>
      <c r="K109" s="327"/>
      <c r="L109" s="325">
        <v>6066.66</v>
      </c>
      <c r="M109" s="327"/>
      <c r="N109" s="329">
        <v>9100</v>
      </c>
    </row>
    <row r="110" spans="1:14" ht="15">
      <c r="A110" s="140"/>
      <c r="B110" s="217"/>
      <c r="C110" s="220" t="s">
        <v>334</v>
      </c>
      <c r="D110" s="220" t="s">
        <v>326</v>
      </c>
      <c r="E110" s="220" t="s">
        <v>327</v>
      </c>
      <c r="F110" s="226" t="s">
        <v>211</v>
      </c>
      <c r="G110" s="304"/>
      <c r="H110" s="309">
        <v>0</v>
      </c>
      <c r="I110" s="307"/>
      <c r="J110" s="309">
        <v>2346.78</v>
      </c>
      <c r="K110" s="307"/>
      <c r="L110" s="309">
        <v>4693.56</v>
      </c>
      <c r="M110" s="307"/>
      <c r="N110" s="314">
        <v>7040.33</v>
      </c>
    </row>
    <row r="111" spans="1:14" ht="15">
      <c r="A111" s="143" t="s">
        <v>20</v>
      </c>
      <c r="B111" s="145" t="s">
        <v>119</v>
      </c>
      <c r="C111" s="221"/>
      <c r="D111" s="221"/>
      <c r="E111" s="221"/>
      <c r="F111" s="227"/>
      <c r="G111" s="62">
        <f>+G106+G105+G102+G99+G81</f>
        <v>31546.03</v>
      </c>
      <c r="H111" s="63">
        <f>+H106+H105+H102+H99+H81</f>
        <v>17990.61</v>
      </c>
      <c r="I111" s="63">
        <f>+I106+I105+I102+I99+I81</f>
        <v>45483.03</v>
      </c>
      <c r="J111" s="63">
        <f>+J106+J105+J102+J99+J81</f>
        <v>64545.07</v>
      </c>
      <c r="K111" s="63">
        <f>+K106+K105+K102+K99+K81</f>
        <v>80095.12</v>
      </c>
      <c r="L111" s="63">
        <f>+L106+L105+L102+L99+L81</f>
        <v>111347.11</v>
      </c>
      <c r="M111" s="63">
        <f>+M106+M105+M102+M99+M81</f>
        <v>129362.54</v>
      </c>
      <c r="N111" s="64">
        <f>+N106+N105+N102+N99+N81</f>
        <v>160563.75</v>
      </c>
    </row>
    <row r="112" spans="1:14" ht="15">
      <c r="A112" s="140" t="s">
        <v>33</v>
      </c>
      <c r="B112" s="137" t="s">
        <v>32</v>
      </c>
      <c r="C112" s="141"/>
      <c r="D112" s="141"/>
      <c r="E112" s="141"/>
      <c r="F112" s="142"/>
      <c r="G112" s="70"/>
      <c r="H112" s="72"/>
      <c r="I112" s="72"/>
      <c r="J112" s="72"/>
      <c r="K112" s="72"/>
      <c r="L112" s="72"/>
      <c r="M112" s="72"/>
      <c r="N112" s="74"/>
    </row>
    <row r="113" spans="1:14" ht="15">
      <c r="A113" s="140" t="s">
        <v>34</v>
      </c>
      <c r="B113" s="137" t="s">
        <v>0</v>
      </c>
      <c r="C113" s="246"/>
      <c r="D113" s="246"/>
      <c r="E113" s="246"/>
      <c r="F113" s="248"/>
      <c r="G113" s="70">
        <v>705170.49</v>
      </c>
      <c r="H113" s="72">
        <f>SUM(H114:H125)</f>
        <v>302259.89</v>
      </c>
      <c r="I113" s="72">
        <v>752858.69</v>
      </c>
      <c r="J113" s="72">
        <f>SUM(J114:J125)</f>
        <v>302259.89</v>
      </c>
      <c r="K113" s="72">
        <v>776005.69</v>
      </c>
      <c r="L113" s="72">
        <f>SUM(L114:L125)</f>
        <v>302259.89</v>
      </c>
      <c r="M113" s="72">
        <v>982136.79</v>
      </c>
      <c r="N113" s="74">
        <f>SUM(N114:N125)</f>
        <v>2156783.68</v>
      </c>
    </row>
    <row r="114" spans="1:14" ht="15">
      <c r="A114" s="140"/>
      <c r="B114" s="217"/>
      <c r="C114" s="247" t="s">
        <v>335</v>
      </c>
      <c r="D114" s="247" t="s">
        <v>336</v>
      </c>
      <c r="E114" s="247" t="s">
        <v>337</v>
      </c>
      <c r="F114" s="249" t="s">
        <v>225</v>
      </c>
      <c r="G114" s="305"/>
      <c r="H114" s="318">
        <v>0</v>
      </c>
      <c r="I114" s="308"/>
      <c r="J114" s="318">
        <v>0</v>
      </c>
      <c r="K114" s="308"/>
      <c r="L114" s="318">
        <v>0</v>
      </c>
      <c r="M114" s="308"/>
      <c r="N114" s="321">
        <v>4326.4</v>
      </c>
    </row>
    <row r="115" spans="1:14" ht="15">
      <c r="A115" s="140"/>
      <c r="B115" s="217"/>
      <c r="C115" s="260" t="s">
        <v>338</v>
      </c>
      <c r="D115" s="260" t="s">
        <v>339</v>
      </c>
      <c r="E115" s="260" t="s">
        <v>340</v>
      </c>
      <c r="F115" s="261" t="s">
        <v>225</v>
      </c>
      <c r="G115" s="323"/>
      <c r="H115" s="325">
        <v>0</v>
      </c>
      <c r="I115" s="327"/>
      <c r="J115" s="325">
        <v>0</v>
      </c>
      <c r="K115" s="327"/>
      <c r="L115" s="325">
        <v>0</v>
      </c>
      <c r="M115" s="327"/>
      <c r="N115" s="329">
        <v>30521.35</v>
      </c>
    </row>
    <row r="116" spans="1:14" ht="15">
      <c r="A116" s="140"/>
      <c r="B116" s="217"/>
      <c r="C116" s="260" t="s">
        <v>341</v>
      </c>
      <c r="D116" s="260" t="s">
        <v>339</v>
      </c>
      <c r="E116" s="260" t="s">
        <v>340</v>
      </c>
      <c r="F116" s="261" t="s">
        <v>225</v>
      </c>
      <c r="G116" s="323"/>
      <c r="H116" s="325">
        <v>0</v>
      </c>
      <c r="I116" s="327"/>
      <c r="J116" s="325">
        <v>0</v>
      </c>
      <c r="K116" s="327"/>
      <c r="L116" s="325">
        <v>0</v>
      </c>
      <c r="M116" s="327"/>
      <c r="N116" s="329">
        <v>17857.14</v>
      </c>
    </row>
    <row r="117" spans="1:14" ht="15">
      <c r="A117" s="140"/>
      <c r="B117" s="217"/>
      <c r="C117" s="260" t="s">
        <v>342</v>
      </c>
      <c r="D117" s="260" t="s">
        <v>339</v>
      </c>
      <c r="E117" s="260" t="s">
        <v>340</v>
      </c>
      <c r="F117" s="261" t="s">
        <v>225</v>
      </c>
      <c r="G117" s="323"/>
      <c r="H117" s="325">
        <v>2259.89</v>
      </c>
      <c r="I117" s="327"/>
      <c r="J117" s="325">
        <v>2259.89</v>
      </c>
      <c r="K117" s="327"/>
      <c r="L117" s="325">
        <v>2259.89</v>
      </c>
      <c r="M117" s="327"/>
      <c r="N117" s="329">
        <v>2259.89</v>
      </c>
    </row>
    <row r="118" spans="1:14" ht="15">
      <c r="A118" s="140"/>
      <c r="B118" s="217"/>
      <c r="C118" s="260" t="s">
        <v>343</v>
      </c>
      <c r="D118" s="260" t="s">
        <v>339</v>
      </c>
      <c r="E118" s="260" t="s">
        <v>340</v>
      </c>
      <c r="F118" s="261" t="s">
        <v>225</v>
      </c>
      <c r="G118" s="323"/>
      <c r="H118" s="325">
        <v>0</v>
      </c>
      <c r="I118" s="327"/>
      <c r="J118" s="325">
        <v>0</v>
      </c>
      <c r="K118" s="327"/>
      <c r="L118" s="325">
        <v>0</v>
      </c>
      <c r="M118" s="327"/>
      <c r="N118" s="329">
        <v>150000</v>
      </c>
    </row>
    <row r="119" spans="1:14" ht="15">
      <c r="A119" s="140"/>
      <c r="B119" s="217"/>
      <c r="C119" s="260" t="s">
        <v>344</v>
      </c>
      <c r="D119" s="260" t="s">
        <v>339</v>
      </c>
      <c r="E119" s="260" t="s">
        <v>340</v>
      </c>
      <c r="F119" s="261" t="s">
        <v>225</v>
      </c>
      <c r="G119" s="323"/>
      <c r="H119" s="325">
        <v>0</v>
      </c>
      <c r="I119" s="327"/>
      <c r="J119" s="325">
        <v>0</v>
      </c>
      <c r="K119" s="327"/>
      <c r="L119" s="325">
        <v>0</v>
      </c>
      <c r="M119" s="327"/>
      <c r="N119" s="329">
        <v>6868.9</v>
      </c>
    </row>
    <row r="120" spans="1:14" ht="15">
      <c r="A120" s="140"/>
      <c r="B120" s="217"/>
      <c r="C120" s="260" t="s">
        <v>345</v>
      </c>
      <c r="D120" s="260" t="s">
        <v>346</v>
      </c>
      <c r="E120" s="260" t="s">
        <v>347</v>
      </c>
      <c r="F120" s="261" t="s">
        <v>225</v>
      </c>
      <c r="G120" s="323"/>
      <c r="H120" s="325">
        <v>0</v>
      </c>
      <c r="I120" s="327"/>
      <c r="J120" s="325">
        <v>0</v>
      </c>
      <c r="K120" s="327"/>
      <c r="L120" s="325">
        <v>0</v>
      </c>
      <c r="M120" s="327"/>
      <c r="N120" s="329">
        <v>19950</v>
      </c>
    </row>
    <row r="121" spans="1:14" ht="15">
      <c r="A121" s="140"/>
      <c r="B121" s="217"/>
      <c r="C121" s="260" t="s">
        <v>348</v>
      </c>
      <c r="D121" s="260" t="s">
        <v>336</v>
      </c>
      <c r="E121" s="260" t="s">
        <v>337</v>
      </c>
      <c r="F121" s="261" t="s">
        <v>225</v>
      </c>
      <c r="G121" s="323"/>
      <c r="H121" s="325">
        <v>0</v>
      </c>
      <c r="I121" s="327"/>
      <c r="J121" s="325">
        <v>0</v>
      </c>
      <c r="K121" s="327"/>
      <c r="L121" s="325">
        <v>0</v>
      </c>
      <c r="M121" s="327"/>
      <c r="N121" s="329">
        <v>5000</v>
      </c>
    </row>
    <row r="122" spans="1:14" ht="15">
      <c r="A122" s="140"/>
      <c r="B122" s="217"/>
      <c r="C122" s="260" t="s">
        <v>349</v>
      </c>
      <c r="D122" s="260" t="s">
        <v>339</v>
      </c>
      <c r="E122" s="260" t="s">
        <v>340</v>
      </c>
      <c r="F122" s="261" t="s">
        <v>225</v>
      </c>
      <c r="G122" s="323"/>
      <c r="H122" s="325">
        <v>0</v>
      </c>
      <c r="I122" s="327"/>
      <c r="J122" s="325">
        <v>0</v>
      </c>
      <c r="K122" s="327"/>
      <c r="L122" s="325">
        <v>0</v>
      </c>
      <c r="M122" s="327"/>
      <c r="N122" s="329">
        <v>730000</v>
      </c>
    </row>
    <row r="123" spans="1:14" ht="15">
      <c r="A123" s="140"/>
      <c r="B123" s="217"/>
      <c r="C123" s="260" t="s">
        <v>350</v>
      </c>
      <c r="D123" s="260" t="s">
        <v>339</v>
      </c>
      <c r="E123" s="260" t="s">
        <v>340</v>
      </c>
      <c r="F123" s="261" t="s">
        <v>225</v>
      </c>
      <c r="G123" s="323"/>
      <c r="H123" s="325">
        <v>0</v>
      </c>
      <c r="I123" s="327"/>
      <c r="J123" s="325">
        <v>0</v>
      </c>
      <c r="K123" s="327"/>
      <c r="L123" s="325">
        <v>0</v>
      </c>
      <c r="M123" s="327"/>
      <c r="N123" s="329">
        <v>240000</v>
      </c>
    </row>
    <row r="124" spans="1:14" ht="15">
      <c r="A124" s="140"/>
      <c r="B124" s="217"/>
      <c r="C124" s="260" t="s">
        <v>351</v>
      </c>
      <c r="D124" s="260" t="s">
        <v>346</v>
      </c>
      <c r="E124" s="260" t="s">
        <v>347</v>
      </c>
      <c r="F124" s="261" t="s">
        <v>225</v>
      </c>
      <c r="G124" s="323"/>
      <c r="H124" s="325">
        <v>0</v>
      </c>
      <c r="I124" s="327"/>
      <c r="J124" s="325">
        <v>0</v>
      </c>
      <c r="K124" s="327"/>
      <c r="L124" s="325">
        <v>0</v>
      </c>
      <c r="M124" s="327"/>
      <c r="N124" s="329">
        <v>650000</v>
      </c>
    </row>
    <row r="125" spans="1:14" ht="15">
      <c r="A125" s="140"/>
      <c r="B125" s="217"/>
      <c r="C125" s="220" t="s">
        <v>352</v>
      </c>
      <c r="D125" s="220" t="s">
        <v>339</v>
      </c>
      <c r="E125" s="220" t="s">
        <v>340</v>
      </c>
      <c r="F125" s="226" t="s">
        <v>225</v>
      </c>
      <c r="G125" s="304"/>
      <c r="H125" s="309">
        <v>300000</v>
      </c>
      <c r="I125" s="307"/>
      <c r="J125" s="309">
        <v>300000</v>
      </c>
      <c r="K125" s="307"/>
      <c r="L125" s="309">
        <v>300000</v>
      </c>
      <c r="M125" s="307"/>
      <c r="N125" s="314">
        <v>300000</v>
      </c>
    </row>
    <row r="126" spans="1:14" ht="15">
      <c r="A126" s="140" t="s">
        <v>35</v>
      </c>
      <c r="B126" s="137" t="s">
        <v>1</v>
      </c>
      <c r="C126" s="221"/>
      <c r="D126" s="221"/>
      <c r="E126" s="221"/>
      <c r="F126" s="227"/>
      <c r="G126" s="70"/>
      <c r="H126" s="72"/>
      <c r="I126" s="72"/>
      <c r="J126" s="72"/>
      <c r="K126" s="72"/>
      <c r="L126" s="72"/>
      <c r="M126" s="72">
        <v>313844.67</v>
      </c>
      <c r="N126" s="74"/>
    </row>
    <row r="127" spans="1:14" ht="15">
      <c r="A127" s="140" t="s">
        <v>37</v>
      </c>
      <c r="B127" s="137" t="s">
        <v>36</v>
      </c>
      <c r="C127" s="141"/>
      <c r="D127" s="141"/>
      <c r="E127" s="141"/>
      <c r="F127" s="142"/>
      <c r="G127" s="65"/>
      <c r="H127" s="67"/>
      <c r="I127" s="67"/>
      <c r="J127" s="67"/>
      <c r="K127" s="67"/>
      <c r="L127" s="67"/>
      <c r="M127" s="67"/>
      <c r="N127" s="69"/>
    </row>
    <row r="128" spans="1:14" ht="15">
      <c r="A128" s="140" t="s">
        <v>38</v>
      </c>
      <c r="B128" s="137" t="s">
        <v>2</v>
      </c>
      <c r="C128" s="141"/>
      <c r="D128" s="141"/>
      <c r="E128" s="141"/>
      <c r="F128" s="142"/>
      <c r="G128" s="65"/>
      <c r="H128" s="67"/>
      <c r="I128" s="67"/>
      <c r="J128" s="67"/>
      <c r="K128" s="67"/>
      <c r="L128" s="67"/>
      <c r="M128" s="67"/>
      <c r="N128" s="69"/>
    </row>
    <row r="129" spans="1:14" ht="15">
      <c r="A129" s="143" t="s">
        <v>31</v>
      </c>
      <c r="B129" s="145" t="s">
        <v>118</v>
      </c>
      <c r="C129" s="141"/>
      <c r="D129" s="141"/>
      <c r="E129" s="141"/>
      <c r="F129" s="142"/>
      <c r="G129" s="62">
        <f>+G128+G127+G126+G113+G112</f>
        <v>705170.49</v>
      </c>
      <c r="H129" s="63">
        <f>+H128+H127+H126+H113+H112</f>
        <v>302259.89</v>
      </c>
      <c r="I129" s="63">
        <f>+I128+I127+I126+I113+I112</f>
        <v>752858.69</v>
      </c>
      <c r="J129" s="63">
        <f>+J128+J127+J126+J113+J112</f>
        <v>302259.89</v>
      </c>
      <c r="K129" s="63">
        <f>+K128+K127+K126+K113+K112</f>
        <v>776005.69</v>
      </c>
      <c r="L129" s="63">
        <f>+L128+L127+L126+L113+L112</f>
        <v>302259.89</v>
      </c>
      <c r="M129" s="63">
        <f>+M128+M127+M126+M113+M112</f>
        <v>1295981.46</v>
      </c>
      <c r="N129" s="64">
        <f>+N128+N127+N126+N113+N112</f>
        <v>2156783.68</v>
      </c>
    </row>
    <row r="130" spans="1:14" ht="15">
      <c r="A130" s="140" t="s">
        <v>41</v>
      </c>
      <c r="B130" s="137" t="s">
        <v>40</v>
      </c>
      <c r="C130" s="141"/>
      <c r="D130" s="141"/>
      <c r="E130" s="141"/>
      <c r="F130" s="142"/>
      <c r="G130" s="70"/>
      <c r="H130" s="72"/>
      <c r="I130" s="72"/>
      <c r="J130" s="72"/>
      <c r="K130" s="72"/>
      <c r="L130" s="72"/>
      <c r="M130" s="72"/>
      <c r="N130" s="74"/>
    </row>
    <row r="131" spans="1:14" ht="15">
      <c r="A131" s="140" t="s">
        <v>43</v>
      </c>
      <c r="B131" s="137" t="s">
        <v>42</v>
      </c>
      <c r="C131" s="141"/>
      <c r="D131" s="141"/>
      <c r="E131" s="141"/>
      <c r="F131" s="142"/>
      <c r="G131" s="70"/>
      <c r="H131" s="72"/>
      <c r="I131" s="72"/>
      <c r="J131" s="72"/>
      <c r="K131" s="72"/>
      <c r="L131" s="72"/>
      <c r="M131" s="72"/>
      <c r="N131" s="74"/>
    </row>
    <row r="132" spans="1:14" ht="15">
      <c r="A132" s="140" t="s">
        <v>45</v>
      </c>
      <c r="B132" s="137" t="s">
        <v>44</v>
      </c>
      <c r="C132" s="141"/>
      <c r="D132" s="141"/>
      <c r="E132" s="141"/>
      <c r="F132" s="142"/>
      <c r="G132" s="70"/>
      <c r="H132" s="72"/>
      <c r="I132" s="72"/>
      <c r="J132" s="72"/>
      <c r="K132" s="72"/>
      <c r="L132" s="72"/>
      <c r="M132" s="72"/>
      <c r="N132" s="74"/>
    </row>
    <row r="133" spans="1:14" ht="15">
      <c r="A133" s="140" t="s">
        <v>47</v>
      </c>
      <c r="B133" s="137" t="s">
        <v>46</v>
      </c>
      <c r="C133" s="141"/>
      <c r="D133" s="141"/>
      <c r="E133" s="141"/>
      <c r="F133" s="142"/>
      <c r="G133" s="70"/>
      <c r="H133" s="72"/>
      <c r="I133" s="72"/>
      <c r="J133" s="72"/>
      <c r="K133" s="72"/>
      <c r="L133" s="72"/>
      <c r="M133" s="72"/>
      <c r="N133" s="74"/>
    </row>
    <row r="134" spans="1:14" ht="15">
      <c r="A134" s="143" t="s">
        <v>39</v>
      </c>
      <c r="B134" s="144" t="s">
        <v>117</v>
      </c>
      <c r="C134" s="141"/>
      <c r="D134" s="141"/>
      <c r="E134" s="141"/>
      <c r="F134" s="142"/>
      <c r="G134" s="62">
        <f>+G133+G132+G131+G130</f>
        <v>0</v>
      </c>
      <c r="H134" s="63">
        <f>+H133+H132+H131+H130</f>
        <v>0</v>
      </c>
      <c r="I134" s="63">
        <f>+I133+I132+I131+I130</f>
        <v>0</v>
      </c>
      <c r="J134" s="63">
        <f>+J133+J132+J131+J130</f>
        <v>0</v>
      </c>
      <c r="K134" s="63">
        <f>+K133+K132+K131+K130</f>
        <v>0</v>
      </c>
      <c r="L134" s="63">
        <f>+L133+L132+L131+L130</f>
        <v>0</v>
      </c>
      <c r="M134" s="63">
        <f>+M133+M132+M131+M130</f>
        <v>0</v>
      </c>
      <c r="N134" s="64">
        <f>+N133+N132+N131+N130</f>
        <v>0</v>
      </c>
    </row>
    <row r="135" spans="1:14" ht="15">
      <c r="A135" s="140" t="s">
        <v>50</v>
      </c>
      <c r="B135" s="137" t="s">
        <v>49</v>
      </c>
      <c r="C135" s="141"/>
      <c r="D135" s="141"/>
      <c r="E135" s="141"/>
      <c r="F135" s="142"/>
      <c r="G135" s="70"/>
      <c r="H135" s="72"/>
      <c r="I135" s="72"/>
      <c r="J135" s="72"/>
      <c r="K135" s="72"/>
      <c r="L135" s="72"/>
      <c r="M135" s="72"/>
      <c r="N135" s="74"/>
    </row>
    <row r="136" spans="1:14" ht="15">
      <c r="A136" s="140" t="s">
        <v>52</v>
      </c>
      <c r="B136" s="137" t="s">
        <v>51</v>
      </c>
      <c r="C136" s="141"/>
      <c r="D136" s="141"/>
      <c r="E136" s="141"/>
      <c r="F136" s="142"/>
      <c r="G136" s="70"/>
      <c r="H136" s="72"/>
      <c r="I136" s="72"/>
      <c r="J136" s="72"/>
      <c r="K136" s="72"/>
      <c r="L136" s="72"/>
      <c r="M136" s="72"/>
      <c r="N136" s="74"/>
    </row>
    <row r="137" spans="1:14" ht="15">
      <c r="A137" s="140" t="s">
        <v>54</v>
      </c>
      <c r="B137" s="137" t="s">
        <v>53</v>
      </c>
      <c r="C137" s="141"/>
      <c r="D137" s="141"/>
      <c r="E137" s="141"/>
      <c r="F137" s="142"/>
      <c r="G137" s="70"/>
      <c r="H137" s="72"/>
      <c r="I137" s="72"/>
      <c r="J137" s="72"/>
      <c r="K137" s="72"/>
      <c r="L137" s="72"/>
      <c r="M137" s="72"/>
      <c r="N137" s="74"/>
    </row>
    <row r="138" spans="1:14" ht="15">
      <c r="A138" s="140" t="s">
        <v>56</v>
      </c>
      <c r="B138" s="137" t="s">
        <v>55</v>
      </c>
      <c r="C138" s="141"/>
      <c r="D138" s="141"/>
      <c r="E138" s="141"/>
      <c r="F138" s="142"/>
      <c r="G138" s="70"/>
      <c r="H138" s="72"/>
      <c r="I138" s="72"/>
      <c r="J138" s="72"/>
      <c r="K138" s="72"/>
      <c r="L138" s="72"/>
      <c r="M138" s="72"/>
      <c r="N138" s="74"/>
    </row>
    <row r="139" spans="1:14" ht="15">
      <c r="A139" s="143" t="s">
        <v>48</v>
      </c>
      <c r="B139" s="145" t="s">
        <v>116</v>
      </c>
      <c r="C139" s="141"/>
      <c r="D139" s="141"/>
      <c r="E139" s="141"/>
      <c r="F139" s="142"/>
      <c r="G139" s="62">
        <f>+G138+G137+G136+G135</f>
        <v>0</v>
      </c>
      <c r="H139" s="63">
        <f>+H138+H137+H136+H135</f>
        <v>0</v>
      </c>
      <c r="I139" s="63">
        <f>+I138+I137+I136+I135</f>
        <v>0</v>
      </c>
      <c r="J139" s="63">
        <f>+J138+J137+J136+J135</f>
        <v>0</v>
      </c>
      <c r="K139" s="63">
        <f>+K138+K137+K136+K135</f>
        <v>0</v>
      </c>
      <c r="L139" s="63">
        <f>+L138+L137+L136+L135</f>
        <v>0</v>
      </c>
      <c r="M139" s="63">
        <f>+M138+M137+M136+M135</f>
        <v>0</v>
      </c>
      <c r="N139" s="64">
        <f>+N138+N137+N136+N135</f>
        <v>0</v>
      </c>
    </row>
    <row r="140" spans="1:14" ht="15">
      <c r="A140" s="140" t="s">
        <v>59</v>
      </c>
      <c r="B140" s="137" t="s">
        <v>58</v>
      </c>
      <c r="C140" s="246"/>
      <c r="D140" s="246"/>
      <c r="E140" s="246"/>
      <c r="F140" s="248"/>
      <c r="G140" s="70">
        <v>16287.32</v>
      </c>
      <c r="H140" s="72">
        <f>SUM(H141:H162)</f>
        <v>35719.87</v>
      </c>
      <c r="I140" s="72">
        <v>38049.61</v>
      </c>
      <c r="J140" s="72">
        <f>SUM(J141:J162)</f>
        <v>163531.45</v>
      </c>
      <c r="K140" s="72">
        <v>60421.63</v>
      </c>
      <c r="L140" s="72">
        <f>SUM(L141:L162)</f>
        <v>291343.03</v>
      </c>
      <c r="M140" s="72">
        <v>121655.88</v>
      </c>
      <c r="N140" s="74">
        <f>SUM(N141:N162)</f>
        <v>453516.71</v>
      </c>
    </row>
    <row r="141" spans="1:14" ht="15">
      <c r="A141" s="140"/>
      <c r="B141" s="217"/>
      <c r="C141" s="247" t="s">
        <v>353</v>
      </c>
      <c r="D141" s="247" t="s">
        <v>354</v>
      </c>
      <c r="E141" s="247" t="s">
        <v>355</v>
      </c>
      <c r="F141" s="249" t="s">
        <v>225</v>
      </c>
      <c r="G141" s="305"/>
      <c r="H141" s="318">
        <v>0</v>
      </c>
      <c r="I141" s="308"/>
      <c r="J141" s="318">
        <v>15189.71</v>
      </c>
      <c r="K141" s="308"/>
      <c r="L141" s="318">
        <v>30379.42</v>
      </c>
      <c r="M141" s="308"/>
      <c r="N141" s="321">
        <v>60890.23</v>
      </c>
    </row>
    <row r="142" spans="1:14" ht="15">
      <c r="A142" s="140"/>
      <c r="B142" s="217"/>
      <c r="C142" s="260" t="s">
        <v>356</v>
      </c>
      <c r="D142" s="260" t="s">
        <v>357</v>
      </c>
      <c r="E142" s="260" t="s">
        <v>358</v>
      </c>
      <c r="F142" s="261" t="s">
        <v>211</v>
      </c>
      <c r="G142" s="323"/>
      <c r="H142" s="325">
        <v>4576.09</v>
      </c>
      <c r="I142" s="327"/>
      <c r="J142" s="325">
        <v>18050.73</v>
      </c>
      <c r="K142" s="327"/>
      <c r="L142" s="325">
        <v>31525.37</v>
      </c>
      <c r="M142" s="327"/>
      <c r="N142" s="329">
        <v>45000</v>
      </c>
    </row>
    <row r="143" spans="1:14" ht="15">
      <c r="A143" s="140"/>
      <c r="B143" s="217"/>
      <c r="C143" s="260" t="s">
        <v>359</v>
      </c>
      <c r="D143" s="260" t="s">
        <v>357</v>
      </c>
      <c r="E143" s="260" t="s">
        <v>358</v>
      </c>
      <c r="F143" s="261" t="s">
        <v>360</v>
      </c>
      <c r="G143" s="323"/>
      <c r="H143" s="325">
        <v>273.9</v>
      </c>
      <c r="I143" s="327"/>
      <c r="J143" s="325">
        <v>10337.66</v>
      </c>
      <c r="K143" s="327"/>
      <c r="L143" s="325">
        <v>20401.42</v>
      </c>
      <c r="M143" s="327"/>
      <c r="N143" s="329">
        <v>33819.78</v>
      </c>
    </row>
    <row r="144" spans="1:14" ht="15">
      <c r="A144" s="140"/>
      <c r="B144" s="217"/>
      <c r="C144" s="260" t="s">
        <v>361</v>
      </c>
      <c r="D144" s="260" t="s">
        <v>357</v>
      </c>
      <c r="E144" s="260" t="s">
        <v>358</v>
      </c>
      <c r="F144" s="261" t="s">
        <v>360</v>
      </c>
      <c r="G144" s="323"/>
      <c r="H144" s="325">
        <v>0</v>
      </c>
      <c r="I144" s="327"/>
      <c r="J144" s="325">
        <v>4095.63</v>
      </c>
      <c r="K144" s="327"/>
      <c r="L144" s="325">
        <v>8191.26</v>
      </c>
      <c r="M144" s="327"/>
      <c r="N144" s="329">
        <v>13652.11</v>
      </c>
    </row>
    <row r="145" spans="1:14" ht="15">
      <c r="A145" s="140"/>
      <c r="B145" s="217"/>
      <c r="C145" s="260" t="s">
        <v>362</v>
      </c>
      <c r="D145" s="260" t="s">
        <v>357</v>
      </c>
      <c r="E145" s="260" t="s">
        <v>358</v>
      </c>
      <c r="F145" s="261" t="s">
        <v>360</v>
      </c>
      <c r="G145" s="323"/>
      <c r="H145" s="325">
        <v>537.43</v>
      </c>
      <c r="I145" s="327"/>
      <c r="J145" s="325">
        <v>1876.2</v>
      </c>
      <c r="K145" s="327"/>
      <c r="L145" s="325">
        <v>3214.97</v>
      </c>
      <c r="M145" s="327"/>
      <c r="N145" s="329">
        <v>5000</v>
      </c>
    </row>
    <row r="146" spans="1:14" ht="15">
      <c r="A146" s="140"/>
      <c r="B146" s="217"/>
      <c r="C146" s="260" t="s">
        <v>363</v>
      </c>
      <c r="D146" s="260" t="s">
        <v>357</v>
      </c>
      <c r="E146" s="260" t="s">
        <v>358</v>
      </c>
      <c r="F146" s="261" t="s">
        <v>360</v>
      </c>
      <c r="G146" s="323"/>
      <c r="H146" s="325">
        <v>0</v>
      </c>
      <c r="I146" s="327"/>
      <c r="J146" s="325">
        <v>1500</v>
      </c>
      <c r="K146" s="327"/>
      <c r="L146" s="325">
        <v>3000</v>
      </c>
      <c r="M146" s="327"/>
      <c r="N146" s="329">
        <v>5000</v>
      </c>
    </row>
    <row r="147" spans="1:14" ht="15">
      <c r="A147" s="140"/>
      <c r="B147" s="217"/>
      <c r="C147" s="260" t="s">
        <v>364</v>
      </c>
      <c r="D147" s="260" t="s">
        <v>357</v>
      </c>
      <c r="E147" s="260" t="s">
        <v>358</v>
      </c>
      <c r="F147" s="261" t="s">
        <v>360</v>
      </c>
      <c r="G147" s="323"/>
      <c r="H147" s="325">
        <v>0</v>
      </c>
      <c r="I147" s="327"/>
      <c r="J147" s="325">
        <v>1500</v>
      </c>
      <c r="K147" s="327"/>
      <c r="L147" s="325">
        <v>3000</v>
      </c>
      <c r="M147" s="327"/>
      <c r="N147" s="329">
        <v>5000</v>
      </c>
    </row>
    <row r="148" spans="1:14" ht="15">
      <c r="A148" s="140"/>
      <c r="B148" s="217"/>
      <c r="C148" s="260" t="s">
        <v>365</v>
      </c>
      <c r="D148" s="260" t="s">
        <v>366</v>
      </c>
      <c r="E148" s="260" t="s">
        <v>367</v>
      </c>
      <c r="F148" s="261" t="s">
        <v>211</v>
      </c>
      <c r="G148" s="323"/>
      <c r="H148" s="325">
        <v>10881.92</v>
      </c>
      <c r="I148" s="327"/>
      <c r="J148" s="325">
        <v>50906.14</v>
      </c>
      <c r="K148" s="327"/>
      <c r="L148" s="325">
        <v>90930.36</v>
      </c>
      <c r="M148" s="327"/>
      <c r="N148" s="329">
        <v>130954.59</v>
      </c>
    </row>
    <row r="149" spans="1:14" ht="15">
      <c r="A149" s="140"/>
      <c r="B149" s="217"/>
      <c r="C149" s="260" t="s">
        <v>368</v>
      </c>
      <c r="D149" s="260" t="s">
        <v>366</v>
      </c>
      <c r="E149" s="260" t="s">
        <v>367</v>
      </c>
      <c r="F149" s="261" t="s">
        <v>360</v>
      </c>
      <c r="G149" s="323"/>
      <c r="H149" s="325">
        <v>11640.54</v>
      </c>
      <c r="I149" s="327"/>
      <c r="J149" s="325">
        <v>23148.38</v>
      </c>
      <c r="K149" s="327"/>
      <c r="L149" s="325">
        <v>34656.22</v>
      </c>
      <c r="M149" s="327"/>
      <c r="N149" s="329">
        <v>50000</v>
      </c>
    </row>
    <row r="150" spans="1:14" ht="15">
      <c r="A150" s="140"/>
      <c r="B150" s="217"/>
      <c r="C150" s="260" t="s">
        <v>369</v>
      </c>
      <c r="D150" s="260" t="s">
        <v>366</v>
      </c>
      <c r="E150" s="260" t="s">
        <v>367</v>
      </c>
      <c r="F150" s="261" t="s">
        <v>360</v>
      </c>
      <c r="G150" s="323"/>
      <c r="H150" s="325">
        <v>3838.13</v>
      </c>
      <c r="I150" s="327"/>
      <c r="J150" s="325">
        <v>8686.69</v>
      </c>
      <c r="K150" s="327"/>
      <c r="L150" s="325">
        <v>13535.25</v>
      </c>
      <c r="M150" s="327"/>
      <c r="N150" s="329">
        <v>20000</v>
      </c>
    </row>
    <row r="151" spans="1:14" ht="15">
      <c r="A151" s="140"/>
      <c r="B151" s="217"/>
      <c r="C151" s="260" t="s">
        <v>370</v>
      </c>
      <c r="D151" s="260" t="s">
        <v>366</v>
      </c>
      <c r="E151" s="260" t="s">
        <v>367</v>
      </c>
      <c r="F151" s="261" t="s">
        <v>360</v>
      </c>
      <c r="G151" s="323"/>
      <c r="H151" s="325">
        <v>0</v>
      </c>
      <c r="I151" s="327"/>
      <c r="J151" s="325">
        <v>3000</v>
      </c>
      <c r="K151" s="327"/>
      <c r="L151" s="325">
        <v>6000</v>
      </c>
      <c r="M151" s="327"/>
      <c r="N151" s="329">
        <v>10000</v>
      </c>
    </row>
    <row r="152" spans="1:14" ht="15">
      <c r="A152" s="140"/>
      <c r="B152" s="217"/>
      <c r="C152" s="260" t="s">
        <v>371</v>
      </c>
      <c r="D152" s="260" t="s">
        <v>366</v>
      </c>
      <c r="E152" s="260" t="s">
        <v>367</v>
      </c>
      <c r="F152" s="261" t="s">
        <v>360</v>
      </c>
      <c r="G152" s="323"/>
      <c r="H152" s="325">
        <v>0</v>
      </c>
      <c r="I152" s="327"/>
      <c r="J152" s="325">
        <v>6000</v>
      </c>
      <c r="K152" s="327"/>
      <c r="L152" s="325">
        <v>12000</v>
      </c>
      <c r="M152" s="327"/>
      <c r="N152" s="329">
        <v>20000</v>
      </c>
    </row>
    <row r="153" spans="1:14" ht="15">
      <c r="A153" s="140"/>
      <c r="B153" s="217"/>
      <c r="C153" s="260" t="s">
        <v>372</v>
      </c>
      <c r="D153" s="260" t="s">
        <v>366</v>
      </c>
      <c r="E153" s="260" t="s">
        <v>367</v>
      </c>
      <c r="F153" s="261" t="s">
        <v>360</v>
      </c>
      <c r="G153" s="323"/>
      <c r="H153" s="325">
        <v>671.88</v>
      </c>
      <c r="I153" s="327"/>
      <c r="J153" s="325">
        <v>3530.32</v>
      </c>
      <c r="K153" s="327"/>
      <c r="L153" s="325">
        <v>6388.76</v>
      </c>
      <c r="M153" s="327"/>
      <c r="N153" s="329">
        <v>10200</v>
      </c>
    </row>
    <row r="154" spans="1:14" ht="15">
      <c r="A154" s="140"/>
      <c r="B154" s="217"/>
      <c r="C154" s="260" t="s">
        <v>373</v>
      </c>
      <c r="D154" s="260" t="s">
        <v>366</v>
      </c>
      <c r="E154" s="260" t="s">
        <v>367</v>
      </c>
      <c r="F154" s="261" t="s">
        <v>360</v>
      </c>
      <c r="G154" s="323"/>
      <c r="H154" s="325">
        <v>191.76</v>
      </c>
      <c r="I154" s="327"/>
      <c r="J154" s="325">
        <v>1634.23</v>
      </c>
      <c r="K154" s="327"/>
      <c r="L154" s="325">
        <v>3076.7</v>
      </c>
      <c r="M154" s="327"/>
      <c r="N154" s="329">
        <v>5000</v>
      </c>
    </row>
    <row r="155" spans="1:14" ht="15">
      <c r="A155" s="140"/>
      <c r="B155" s="217"/>
      <c r="C155" s="260" t="s">
        <v>374</v>
      </c>
      <c r="D155" s="260" t="s">
        <v>375</v>
      </c>
      <c r="E155" s="260" t="s">
        <v>376</v>
      </c>
      <c r="F155" s="261" t="s">
        <v>360</v>
      </c>
      <c r="G155" s="323"/>
      <c r="H155" s="325">
        <v>0</v>
      </c>
      <c r="I155" s="327"/>
      <c r="J155" s="325">
        <v>1200</v>
      </c>
      <c r="K155" s="327"/>
      <c r="L155" s="325">
        <v>2400</v>
      </c>
      <c r="M155" s="327"/>
      <c r="N155" s="329">
        <v>4000</v>
      </c>
    </row>
    <row r="156" spans="1:14" ht="15">
      <c r="A156" s="140"/>
      <c r="B156" s="217"/>
      <c r="C156" s="260" t="s">
        <v>377</v>
      </c>
      <c r="D156" s="260" t="s">
        <v>375</v>
      </c>
      <c r="E156" s="260" t="s">
        <v>376</v>
      </c>
      <c r="F156" s="261" t="s">
        <v>360</v>
      </c>
      <c r="G156" s="323"/>
      <c r="H156" s="325">
        <v>0</v>
      </c>
      <c r="I156" s="327"/>
      <c r="J156" s="325">
        <v>1200</v>
      </c>
      <c r="K156" s="327"/>
      <c r="L156" s="325">
        <v>2400</v>
      </c>
      <c r="M156" s="327"/>
      <c r="N156" s="329">
        <v>4000</v>
      </c>
    </row>
    <row r="157" spans="1:14" ht="15">
      <c r="A157" s="140"/>
      <c r="B157" s="217"/>
      <c r="C157" s="260" t="s">
        <v>378</v>
      </c>
      <c r="D157" s="260" t="s">
        <v>375</v>
      </c>
      <c r="E157" s="260" t="s">
        <v>376</v>
      </c>
      <c r="F157" s="261" t="s">
        <v>360</v>
      </c>
      <c r="G157" s="323"/>
      <c r="H157" s="325">
        <v>53.35</v>
      </c>
      <c r="I157" s="327"/>
      <c r="J157" s="325">
        <v>1237.35</v>
      </c>
      <c r="K157" s="327"/>
      <c r="L157" s="325">
        <v>2421.35</v>
      </c>
      <c r="M157" s="327"/>
      <c r="N157" s="329">
        <v>4000</v>
      </c>
    </row>
    <row r="158" spans="1:14" ht="15">
      <c r="A158" s="140"/>
      <c r="B158" s="217"/>
      <c r="C158" s="260" t="s">
        <v>379</v>
      </c>
      <c r="D158" s="260" t="s">
        <v>375</v>
      </c>
      <c r="E158" s="260" t="s">
        <v>376</v>
      </c>
      <c r="F158" s="261" t="s">
        <v>360</v>
      </c>
      <c r="G158" s="323"/>
      <c r="H158" s="325">
        <v>3054.87</v>
      </c>
      <c r="I158" s="327"/>
      <c r="J158" s="325">
        <v>5138.41</v>
      </c>
      <c r="K158" s="327"/>
      <c r="L158" s="325">
        <v>7221.95</v>
      </c>
      <c r="M158" s="327"/>
      <c r="N158" s="329">
        <v>10000</v>
      </c>
    </row>
    <row r="159" spans="1:14" ht="15">
      <c r="A159" s="140"/>
      <c r="B159" s="217"/>
      <c r="C159" s="260" t="s">
        <v>380</v>
      </c>
      <c r="D159" s="260" t="s">
        <v>375</v>
      </c>
      <c r="E159" s="260" t="s">
        <v>376</v>
      </c>
      <c r="F159" s="261" t="s">
        <v>360</v>
      </c>
      <c r="G159" s="323"/>
      <c r="H159" s="325">
        <v>0</v>
      </c>
      <c r="I159" s="327"/>
      <c r="J159" s="325">
        <v>2400</v>
      </c>
      <c r="K159" s="327"/>
      <c r="L159" s="325">
        <v>4800</v>
      </c>
      <c r="M159" s="327"/>
      <c r="N159" s="329">
        <v>8000</v>
      </c>
    </row>
    <row r="160" spans="1:14" ht="15">
      <c r="A160" s="140"/>
      <c r="B160" s="217"/>
      <c r="C160" s="260" t="s">
        <v>381</v>
      </c>
      <c r="D160" s="260" t="s">
        <v>375</v>
      </c>
      <c r="E160" s="260" t="s">
        <v>376</v>
      </c>
      <c r="F160" s="261" t="s">
        <v>360</v>
      </c>
      <c r="G160" s="323"/>
      <c r="H160" s="325">
        <v>0</v>
      </c>
      <c r="I160" s="327"/>
      <c r="J160" s="325">
        <v>300</v>
      </c>
      <c r="K160" s="327"/>
      <c r="L160" s="325">
        <v>600</v>
      </c>
      <c r="M160" s="327"/>
      <c r="N160" s="329">
        <v>1000</v>
      </c>
    </row>
    <row r="161" spans="1:14" ht="15">
      <c r="A161" s="140"/>
      <c r="B161" s="217"/>
      <c r="C161" s="260" t="s">
        <v>382</v>
      </c>
      <c r="D161" s="260" t="s">
        <v>375</v>
      </c>
      <c r="E161" s="260" t="s">
        <v>376</v>
      </c>
      <c r="F161" s="261" t="s">
        <v>360</v>
      </c>
      <c r="G161" s="323"/>
      <c r="H161" s="325">
        <v>0</v>
      </c>
      <c r="I161" s="327"/>
      <c r="J161" s="325">
        <v>600</v>
      </c>
      <c r="K161" s="327"/>
      <c r="L161" s="325">
        <v>1200</v>
      </c>
      <c r="M161" s="327"/>
      <c r="N161" s="329">
        <v>2000</v>
      </c>
    </row>
    <row r="162" spans="1:14" ht="15">
      <c r="A162" s="140"/>
      <c r="B162" s="217"/>
      <c r="C162" s="220" t="s">
        <v>383</v>
      </c>
      <c r="D162" s="220" t="s">
        <v>384</v>
      </c>
      <c r="E162" s="220" t="s">
        <v>385</v>
      </c>
      <c r="F162" s="226" t="s">
        <v>211</v>
      </c>
      <c r="G162" s="304"/>
      <c r="H162" s="309">
        <v>0</v>
      </c>
      <c r="I162" s="307"/>
      <c r="J162" s="309">
        <v>2000</v>
      </c>
      <c r="K162" s="307"/>
      <c r="L162" s="309">
        <v>4000</v>
      </c>
      <c r="M162" s="307"/>
      <c r="N162" s="314">
        <v>6000</v>
      </c>
    </row>
    <row r="163" spans="1:14" ht="15">
      <c r="A163" s="140" t="s">
        <v>61</v>
      </c>
      <c r="B163" s="137" t="s">
        <v>60</v>
      </c>
      <c r="C163" s="222"/>
      <c r="D163" s="222"/>
      <c r="E163" s="222"/>
      <c r="F163" s="228"/>
      <c r="G163" s="70">
        <v>63029.52</v>
      </c>
      <c r="H163" s="72">
        <f>SUM(H164:H172)</f>
        <v>40836.2</v>
      </c>
      <c r="I163" s="72">
        <v>102427.51</v>
      </c>
      <c r="J163" s="72">
        <f>SUM(J164:J172)</f>
        <v>194598.79</v>
      </c>
      <c r="K163" s="72">
        <v>169299.03</v>
      </c>
      <c r="L163" s="72">
        <f>SUM(L164:L172)</f>
        <v>348361.38</v>
      </c>
      <c r="M163" s="72">
        <v>283216.73</v>
      </c>
      <c r="N163" s="74">
        <f>SUM(N164:N172)</f>
        <v>502123.97</v>
      </c>
    </row>
    <row r="164" spans="1:14" ht="15">
      <c r="A164" s="140"/>
      <c r="B164" s="217"/>
      <c r="C164" s="247" t="s">
        <v>386</v>
      </c>
      <c r="D164" s="247" t="s">
        <v>387</v>
      </c>
      <c r="E164" s="247" t="s">
        <v>388</v>
      </c>
      <c r="F164" s="249" t="s">
        <v>211</v>
      </c>
      <c r="G164" s="305"/>
      <c r="H164" s="318">
        <v>38560.43</v>
      </c>
      <c r="I164" s="308"/>
      <c r="J164" s="318">
        <v>109040.29</v>
      </c>
      <c r="K164" s="308"/>
      <c r="L164" s="318">
        <v>179520.15</v>
      </c>
      <c r="M164" s="308"/>
      <c r="N164" s="321">
        <v>250000</v>
      </c>
    </row>
    <row r="165" spans="1:14" ht="15">
      <c r="A165" s="140"/>
      <c r="B165" s="217"/>
      <c r="C165" s="260" t="s">
        <v>389</v>
      </c>
      <c r="D165" s="260" t="s">
        <v>390</v>
      </c>
      <c r="E165" s="260" t="s">
        <v>391</v>
      </c>
      <c r="F165" s="261" t="s">
        <v>211</v>
      </c>
      <c r="G165" s="323"/>
      <c r="H165" s="325">
        <v>0</v>
      </c>
      <c r="I165" s="327"/>
      <c r="J165" s="325">
        <v>66666.67</v>
      </c>
      <c r="K165" s="327"/>
      <c r="L165" s="325">
        <v>133333.34</v>
      </c>
      <c r="M165" s="327"/>
      <c r="N165" s="329">
        <v>200000</v>
      </c>
    </row>
    <row r="166" spans="1:14" ht="15">
      <c r="A166" s="140"/>
      <c r="B166" s="217"/>
      <c r="C166" s="260" t="s">
        <v>392</v>
      </c>
      <c r="D166" s="260" t="s">
        <v>387</v>
      </c>
      <c r="E166" s="260" t="s">
        <v>388</v>
      </c>
      <c r="F166" s="261" t="s">
        <v>211</v>
      </c>
      <c r="G166" s="323"/>
      <c r="H166" s="325">
        <v>882.2</v>
      </c>
      <c r="I166" s="327"/>
      <c r="J166" s="325">
        <v>5534.79</v>
      </c>
      <c r="K166" s="327"/>
      <c r="L166" s="325">
        <v>10187.38</v>
      </c>
      <c r="M166" s="327"/>
      <c r="N166" s="329">
        <v>14839.97</v>
      </c>
    </row>
    <row r="167" spans="1:14" ht="15">
      <c r="A167" s="140"/>
      <c r="B167" s="217"/>
      <c r="C167" s="260" t="s">
        <v>393</v>
      </c>
      <c r="D167" s="260" t="s">
        <v>394</v>
      </c>
      <c r="E167" s="260" t="s">
        <v>395</v>
      </c>
      <c r="F167" s="261" t="s">
        <v>211</v>
      </c>
      <c r="G167" s="323"/>
      <c r="H167" s="325">
        <v>1393.57</v>
      </c>
      <c r="I167" s="327"/>
      <c r="J167" s="325">
        <v>1929.05</v>
      </c>
      <c r="K167" s="327"/>
      <c r="L167" s="325">
        <v>2464.53</v>
      </c>
      <c r="M167" s="327"/>
      <c r="N167" s="329">
        <v>3000</v>
      </c>
    </row>
    <row r="168" spans="1:14" ht="15">
      <c r="A168" s="140"/>
      <c r="B168" s="217"/>
      <c r="C168" s="260" t="s">
        <v>396</v>
      </c>
      <c r="D168" s="260" t="s">
        <v>397</v>
      </c>
      <c r="E168" s="260" t="s">
        <v>398</v>
      </c>
      <c r="F168" s="261" t="s">
        <v>211</v>
      </c>
      <c r="G168" s="323"/>
      <c r="H168" s="325">
        <v>0</v>
      </c>
      <c r="I168" s="327"/>
      <c r="J168" s="325">
        <v>3373.33</v>
      </c>
      <c r="K168" s="327"/>
      <c r="L168" s="325">
        <v>6746.66</v>
      </c>
      <c r="M168" s="327"/>
      <c r="N168" s="329">
        <v>10120</v>
      </c>
    </row>
    <row r="169" spans="1:14" ht="15">
      <c r="A169" s="140"/>
      <c r="B169" s="217"/>
      <c r="C169" s="260" t="s">
        <v>399</v>
      </c>
      <c r="D169" s="260" t="s">
        <v>394</v>
      </c>
      <c r="E169" s="260" t="s">
        <v>395</v>
      </c>
      <c r="F169" s="261" t="s">
        <v>211</v>
      </c>
      <c r="G169" s="323"/>
      <c r="H169" s="325">
        <v>0</v>
      </c>
      <c r="I169" s="327"/>
      <c r="J169" s="325">
        <v>3333.33</v>
      </c>
      <c r="K169" s="327"/>
      <c r="L169" s="325">
        <v>6666.66</v>
      </c>
      <c r="M169" s="327"/>
      <c r="N169" s="329">
        <v>10000</v>
      </c>
    </row>
    <row r="170" spans="1:14" ht="15">
      <c r="A170" s="140"/>
      <c r="B170" s="217"/>
      <c r="C170" s="260" t="s">
        <v>400</v>
      </c>
      <c r="D170" s="260" t="s">
        <v>394</v>
      </c>
      <c r="E170" s="260" t="s">
        <v>395</v>
      </c>
      <c r="F170" s="261" t="s">
        <v>211</v>
      </c>
      <c r="G170" s="323"/>
      <c r="H170" s="325">
        <v>0</v>
      </c>
      <c r="I170" s="327"/>
      <c r="J170" s="325">
        <v>1666.67</v>
      </c>
      <c r="K170" s="327"/>
      <c r="L170" s="325">
        <v>3333.34</v>
      </c>
      <c r="M170" s="327"/>
      <c r="N170" s="329">
        <v>5000</v>
      </c>
    </row>
    <row r="171" spans="1:14" ht="15">
      <c r="A171" s="140"/>
      <c r="B171" s="217"/>
      <c r="C171" s="260" t="s">
        <v>401</v>
      </c>
      <c r="D171" s="260" t="s">
        <v>394</v>
      </c>
      <c r="E171" s="260" t="s">
        <v>395</v>
      </c>
      <c r="F171" s="261" t="s">
        <v>211</v>
      </c>
      <c r="G171" s="323"/>
      <c r="H171" s="325">
        <v>0</v>
      </c>
      <c r="I171" s="327"/>
      <c r="J171" s="325">
        <v>1333.33</v>
      </c>
      <c r="K171" s="327"/>
      <c r="L171" s="325">
        <v>2666.66</v>
      </c>
      <c r="M171" s="327"/>
      <c r="N171" s="329">
        <v>4000</v>
      </c>
    </row>
    <row r="172" spans="1:14" ht="15">
      <c r="A172" s="140"/>
      <c r="B172" s="217"/>
      <c r="C172" s="220" t="s">
        <v>402</v>
      </c>
      <c r="D172" s="220" t="s">
        <v>397</v>
      </c>
      <c r="E172" s="220" t="s">
        <v>398</v>
      </c>
      <c r="F172" s="226" t="s">
        <v>211</v>
      </c>
      <c r="G172" s="304"/>
      <c r="H172" s="309">
        <v>0</v>
      </c>
      <c r="I172" s="307"/>
      <c r="J172" s="309">
        <v>1721.33</v>
      </c>
      <c r="K172" s="307"/>
      <c r="L172" s="309">
        <v>3442.66</v>
      </c>
      <c r="M172" s="307"/>
      <c r="N172" s="314">
        <v>5164</v>
      </c>
    </row>
    <row r="173" spans="1:14" ht="15.75">
      <c r="A173" s="143" t="s">
        <v>57</v>
      </c>
      <c r="B173" s="144" t="s">
        <v>115</v>
      </c>
      <c r="C173" s="330"/>
      <c r="D173" s="330"/>
      <c r="E173" s="330"/>
      <c r="F173" s="331"/>
      <c r="G173" s="149">
        <f>+G163+G140</f>
        <v>79316.84</v>
      </c>
      <c r="H173" s="150">
        <f>+H163+H140</f>
        <v>76556.07</v>
      </c>
      <c r="I173" s="150">
        <f>+I163+I140</f>
        <v>140477.12</v>
      </c>
      <c r="J173" s="150">
        <f>+J163+J140</f>
        <v>358130.24</v>
      </c>
      <c r="K173" s="150">
        <f>+K163+K140</f>
        <v>229720.66</v>
      </c>
      <c r="L173" s="150">
        <f>+L163+L140</f>
        <v>639704.41</v>
      </c>
      <c r="M173" s="150">
        <f>+M163+M140</f>
        <v>404872.61</v>
      </c>
      <c r="N173" s="151">
        <f>+N163+N140</f>
        <v>955640.68</v>
      </c>
    </row>
    <row r="174" spans="1:14" ht="18.75">
      <c r="A174" s="152" t="s">
        <v>121</v>
      </c>
      <c r="B174" s="37" t="s">
        <v>144</v>
      </c>
      <c r="C174" s="37"/>
      <c r="D174" s="37"/>
      <c r="E174" s="37"/>
      <c r="F174" s="37"/>
      <c r="G174" s="80"/>
      <c r="H174" s="81">
        <v>0</v>
      </c>
      <c r="I174" s="81"/>
      <c r="J174" s="81">
        <v>0</v>
      </c>
      <c r="K174" s="82"/>
      <c r="L174" s="82">
        <v>0</v>
      </c>
      <c r="M174" s="82"/>
      <c r="N174" s="83">
        <v>0</v>
      </c>
    </row>
    <row r="175" spans="1:14" s="23" customFormat="1" ht="16.5">
      <c r="A175" s="187" t="s">
        <v>155</v>
      </c>
      <c r="B175" s="188"/>
      <c r="C175" s="128"/>
      <c r="D175" s="128"/>
      <c r="E175" s="128"/>
      <c r="F175" s="128"/>
      <c r="G175" s="84">
        <f>+G174+G173+G139+G134+G129+G111+G80+G31</f>
        <v>1188198.79</v>
      </c>
      <c r="H175" s="85">
        <f>+H174+H173+H139+H134+H129+H111+H80+H31</f>
        <v>790268.26</v>
      </c>
      <c r="I175" s="85">
        <f>+I174+I173+I139+I134+I129+I111+I80+I31</f>
        <v>2550009.16</v>
      </c>
      <c r="J175" s="85">
        <f>+J174+J173+J139+J134+J129+J111+J80+J31</f>
        <v>2187255.91</v>
      </c>
      <c r="K175" s="85">
        <f>+K174+K173+K139+K134+K129+K111+K80+K31</f>
        <v>2951079.46</v>
      </c>
      <c r="L175" s="85">
        <f>+L174+L173+L139+L134+L129+L111+L80+L31</f>
        <v>3478899.05</v>
      </c>
      <c r="M175" s="85">
        <f>+M174+M173+M139+M134+M129+M111+M80+M31</f>
        <v>4715697.97</v>
      </c>
      <c r="N175" s="86">
        <f>+N174+N173+N139+N134+N129+N111+N80+N31</f>
        <v>7094896.59</v>
      </c>
    </row>
    <row r="176" spans="1:14" ht="16.5">
      <c r="A176" s="193" t="s">
        <v>160</v>
      </c>
      <c r="B176" s="194"/>
      <c r="C176" s="129"/>
      <c r="D176" s="129"/>
      <c r="E176" s="129"/>
      <c r="F176" s="129"/>
      <c r="G176" s="2"/>
      <c r="H176" s="87">
        <v>0</v>
      </c>
      <c r="I176" s="3"/>
      <c r="J176" s="87">
        <v>0</v>
      </c>
      <c r="K176" s="3"/>
      <c r="L176" s="87">
        <v>0</v>
      </c>
      <c r="M176" s="3"/>
      <c r="N176" s="89">
        <v>0</v>
      </c>
    </row>
    <row r="177" spans="1:14" ht="16.5">
      <c r="A177" s="187" t="s">
        <v>133</v>
      </c>
      <c r="B177" s="188"/>
      <c r="C177" s="128"/>
      <c r="D177" s="128"/>
      <c r="E177" s="128"/>
      <c r="F177" s="128"/>
      <c r="G177" s="84">
        <f>+G175+G14</f>
        <v>8937321.82</v>
      </c>
      <c r="H177" s="85">
        <f>+H175+H14</f>
        <v>9509139.3</v>
      </c>
      <c r="I177" s="85">
        <f>+I175+G14</f>
        <v>10299132.19</v>
      </c>
      <c r="J177" s="85">
        <f>+J175+H14</f>
        <v>10906126.95</v>
      </c>
      <c r="K177" s="85">
        <f>+K175+G14</f>
        <v>10700202.49</v>
      </c>
      <c r="L177" s="85">
        <f>+L175+H14</f>
        <v>12197770.09</v>
      </c>
      <c r="M177" s="85">
        <f>+M175+G14</f>
        <v>12464821</v>
      </c>
      <c r="N177" s="86">
        <f>+N175+H14</f>
        <v>15813767.63</v>
      </c>
    </row>
    <row r="178" spans="1:14" ht="16.5">
      <c r="A178" s="193" t="s">
        <v>161</v>
      </c>
      <c r="B178" s="194"/>
      <c r="C178" s="129"/>
      <c r="D178" s="129"/>
      <c r="E178" s="129"/>
      <c r="F178" s="129"/>
      <c r="G178" s="2"/>
      <c r="H178" s="88">
        <f>+H176+$H15</f>
        <v>3230006</v>
      </c>
      <c r="I178" s="3"/>
      <c r="J178" s="88">
        <f>+J176+$H15</f>
        <v>3230006</v>
      </c>
      <c r="K178" s="3"/>
      <c r="L178" s="88">
        <f>+L176+$H15</f>
        <v>3230006</v>
      </c>
      <c r="M178" s="3"/>
      <c r="N178" s="88">
        <f>+N176+$H15</f>
        <v>3230006</v>
      </c>
    </row>
    <row r="179" spans="1:14" ht="18.95" customHeight="1">
      <c r="A179" s="6"/>
      <c r="B179" s="39"/>
      <c r="C179" s="39"/>
      <c r="D179" s="39"/>
      <c r="E179" s="39"/>
      <c r="F179" s="39"/>
      <c r="G179" s="38"/>
      <c r="H179" s="38"/>
      <c r="I179" s="38"/>
      <c r="J179" s="38"/>
      <c r="K179" s="38"/>
      <c r="L179" s="38"/>
      <c r="M179" s="38"/>
      <c r="N179" s="38"/>
    </row>
    <row r="180" spans="1:14" ht="21" customHeight="1">
      <c r="A180" s="184" t="s">
        <v>130</v>
      </c>
      <c r="B180" s="189" t="s">
        <v>131</v>
      </c>
      <c r="C180" s="189" t="s">
        <v>169</v>
      </c>
      <c r="D180" s="189" t="s">
        <v>170</v>
      </c>
      <c r="E180" s="189" t="s">
        <v>171</v>
      </c>
      <c r="F180" s="184" t="s">
        <v>172</v>
      </c>
      <c r="G180" s="213" t="s">
        <v>122</v>
      </c>
      <c r="H180" s="213"/>
      <c r="I180" s="213"/>
      <c r="J180" s="213"/>
      <c r="K180" s="213"/>
      <c r="L180" s="213"/>
      <c r="M180" s="213"/>
      <c r="N180" s="214"/>
    </row>
    <row r="181" spans="1:14" ht="33" customHeight="1">
      <c r="A181" s="211"/>
      <c r="B181" s="185"/>
      <c r="C181" s="185"/>
      <c r="D181" s="185"/>
      <c r="E181" s="185"/>
      <c r="F181" s="185"/>
      <c r="G181" s="209" t="s">
        <v>177</v>
      </c>
      <c r="H181" s="210"/>
      <c r="I181" s="203" t="s">
        <v>178</v>
      </c>
      <c r="J181" s="204"/>
      <c r="K181" s="205" t="s">
        <v>179</v>
      </c>
      <c r="L181" s="204"/>
      <c r="M181" s="205" t="s">
        <v>180</v>
      </c>
      <c r="N181" s="206"/>
    </row>
    <row r="182" spans="1:14" ht="37.5" customHeight="1">
      <c r="A182" s="212"/>
      <c r="B182" s="190"/>
      <c r="C182" s="190"/>
      <c r="D182" s="190"/>
      <c r="E182" s="190"/>
      <c r="F182" s="186"/>
      <c r="G182" s="15" t="s">
        <v>143</v>
      </c>
      <c r="H182" s="14" t="s">
        <v>182</v>
      </c>
      <c r="I182" s="15" t="s">
        <v>143</v>
      </c>
      <c r="J182" s="14" t="s">
        <v>156</v>
      </c>
      <c r="K182" s="15" t="s">
        <v>143</v>
      </c>
      <c r="L182" s="14" t="s">
        <v>156</v>
      </c>
      <c r="M182" s="15" t="s">
        <v>143</v>
      </c>
      <c r="N182" s="16" t="s">
        <v>4</v>
      </c>
    </row>
    <row r="183" spans="1:14" ht="15.75">
      <c r="A183" s="140" t="s">
        <v>64</v>
      </c>
      <c r="B183" s="137" t="s">
        <v>63</v>
      </c>
      <c r="C183" s="223"/>
      <c r="D183" s="223"/>
      <c r="E183" s="223"/>
      <c r="F183" s="334"/>
      <c r="G183" s="154">
        <v>80439.41</v>
      </c>
      <c r="H183" s="155">
        <f>SUM(H184:H226)</f>
        <v>86534.26</v>
      </c>
      <c r="I183" s="155">
        <v>157596.39</v>
      </c>
      <c r="J183" s="155">
        <f>SUM(J184:J226)</f>
        <v>237017.34</v>
      </c>
      <c r="K183" s="155"/>
      <c r="L183" s="155">
        <f>SUM(L184:L226)</f>
        <v>425130.54</v>
      </c>
      <c r="M183" s="155"/>
      <c r="N183" s="156">
        <f>SUM(N184:N226)</f>
        <v>645721.82</v>
      </c>
    </row>
    <row r="184" spans="1:14" ht="15.75">
      <c r="A184" s="140"/>
      <c r="B184" s="217"/>
      <c r="C184" s="247" t="s">
        <v>403</v>
      </c>
      <c r="D184" s="247" t="s">
        <v>404</v>
      </c>
      <c r="E184" s="247" t="s">
        <v>405</v>
      </c>
      <c r="F184" s="249" t="s">
        <v>360</v>
      </c>
      <c r="G184" s="305"/>
      <c r="H184" s="318">
        <v>7789.97</v>
      </c>
      <c r="I184" s="308"/>
      <c r="J184" s="318">
        <v>20752.98</v>
      </c>
      <c r="K184" s="308"/>
      <c r="L184" s="318">
        <v>33715.99</v>
      </c>
      <c r="M184" s="308"/>
      <c r="N184" s="321">
        <v>51000</v>
      </c>
    </row>
    <row r="185" spans="1:14" ht="15.75">
      <c r="A185" s="140"/>
      <c r="B185" s="217"/>
      <c r="C185" s="260" t="s">
        <v>406</v>
      </c>
      <c r="D185" s="260" t="s">
        <v>404</v>
      </c>
      <c r="E185" s="260" t="s">
        <v>407</v>
      </c>
      <c r="F185" s="261" t="s">
        <v>225</v>
      </c>
      <c r="G185" s="323"/>
      <c r="H185" s="325">
        <v>0</v>
      </c>
      <c r="I185" s="327"/>
      <c r="J185" s="325">
        <v>4509.72</v>
      </c>
      <c r="K185" s="327"/>
      <c r="L185" s="325">
        <v>9019.44</v>
      </c>
      <c r="M185" s="327"/>
      <c r="N185" s="329">
        <v>20032.41</v>
      </c>
    </row>
    <row r="186" spans="1:14" ht="15.75">
      <c r="A186" s="140"/>
      <c r="B186" s="217"/>
      <c r="C186" s="260" t="s">
        <v>408</v>
      </c>
      <c r="D186" s="260" t="s">
        <v>409</v>
      </c>
      <c r="E186" s="260" t="s">
        <v>410</v>
      </c>
      <c r="F186" s="261" t="s">
        <v>360</v>
      </c>
      <c r="G186" s="323"/>
      <c r="H186" s="325">
        <v>3060.12</v>
      </c>
      <c r="I186" s="327"/>
      <c r="J186" s="325">
        <v>8978.74</v>
      </c>
      <c r="K186" s="327"/>
      <c r="L186" s="325">
        <v>14897.36</v>
      </c>
      <c r="M186" s="327"/>
      <c r="N186" s="329">
        <v>22788.86</v>
      </c>
    </row>
    <row r="187" spans="1:14" ht="15.75">
      <c r="A187" s="140"/>
      <c r="B187" s="217"/>
      <c r="C187" s="260" t="s">
        <v>411</v>
      </c>
      <c r="D187" s="260" t="s">
        <v>404</v>
      </c>
      <c r="E187" s="260" t="s">
        <v>407</v>
      </c>
      <c r="F187" s="261" t="s">
        <v>360</v>
      </c>
      <c r="G187" s="323"/>
      <c r="H187" s="325">
        <v>0</v>
      </c>
      <c r="I187" s="327"/>
      <c r="J187" s="325">
        <v>2172.5</v>
      </c>
      <c r="K187" s="327"/>
      <c r="L187" s="325">
        <v>4345</v>
      </c>
      <c r="M187" s="327"/>
      <c r="N187" s="329">
        <v>7241.65</v>
      </c>
    </row>
    <row r="188" spans="1:14" ht="15.75">
      <c r="A188" s="140"/>
      <c r="B188" s="217"/>
      <c r="C188" s="260" t="s">
        <v>412</v>
      </c>
      <c r="D188" s="260" t="s">
        <v>409</v>
      </c>
      <c r="E188" s="260" t="s">
        <v>410</v>
      </c>
      <c r="F188" s="261" t="s">
        <v>360</v>
      </c>
      <c r="G188" s="323"/>
      <c r="H188" s="325">
        <v>0</v>
      </c>
      <c r="I188" s="327"/>
      <c r="J188" s="325">
        <v>300</v>
      </c>
      <c r="K188" s="327"/>
      <c r="L188" s="325">
        <v>600</v>
      </c>
      <c r="M188" s="327"/>
      <c r="N188" s="329">
        <v>1000</v>
      </c>
    </row>
    <row r="189" spans="1:14" ht="15.75">
      <c r="A189" s="140"/>
      <c r="B189" s="217"/>
      <c r="C189" s="260" t="s">
        <v>413</v>
      </c>
      <c r="D189" s="260" t="s">
        <v>409</v>
      </c>
      <c r="E189" s="260" t="s">
        <v>410</v>
      </c>
      <c r="F189" s="261" t="s">
        <v>360</v>
      </c>
      <c r="G189" s="323"/>
      <c r="H189" s="325">
        <v>0</v>
      </c>
      <c r="I189" s="327"/>
      <c r="J189" s="325">
        <v>348.4</v>
      </c>
      <c r="K189" s="327"/>
      <c r="L189" s="325">
        <v>696.8</v>
      </c>
      <c r="M189" s="327"/>
      <c r="N189" s="329">
        <v>1161.32</v>
      </c>
    </row>
    <row r="190" spans="1:14" ht="15.75">
      <c r="A190" s="140"/>
      <c r="B190" s="217"/>
      <c r="C190" s="260" t="s">
        <v>414</v>
      </c>
      <c r="D190" s="260" t="s">
        <v>415</v>
      </c>
      <c r="E190" s="260" t="s">
        <v>416</v>
      </c>
      <c r="F190" s="261" t="s">
        <v>360</v>
      </c>
      <c r="G190" s="323"/>
      <c r="H190" s="325">
        <v>0</v>
      </c>
      <c r="I190" s="327"/>
      <c r="J190" s="325">
        <v>2160.46</v>
      </c>
      <c r="K190" s="327"/>
      <c r="L190" s="325">
        <v>4320.92</v>
      </c>
      <c r="M190" s="327"/>
      <c r="N190" s="329">
        <v>7201.53</v>
      </c>
    </row>
    <row r="191" spans="1:14" ht="15.75">
      <c r="A191" s="140"/>
      <c r="B191" s="217"/>
      <c r="C191" s="260" t="s">
        <v>417</v>
      </c>
      <c r="D191" s="260" t="s">
        <v>404</v>
      </c>
      <c r="E191" s="260" t="s">
        <v>405</v>
      </c>
      <c r="F191" s="261" t="s">
        <v>360</v>
      </c>
      <c r="G191" s="323"/>
      <c r="H191" s="325">
        <v>0</v>
      </c>
      <c r="I191" s="327"/>
      <c r="J191" s="325">
        <v>8548.73</v>
      </c>
      <c r="K191" s="327"/>
      <c r="L191" s="325">
        <v>17097.46</v>
      </c>
      <c r="M191" s="327"/>
      <c r="N191" s="329">
        <v>28495.77</v>
      </c>
    </row>
    <row r="192" spans="1:14" ht="15.75">
      <c r="A192" s="140"/>
      <c r="B192" s="217"/>
      <c r="C192" s="260" t="s">
        <v>418</v>
      </c>
      <c r="D192" s="260" t="s">
        <v>409</v>
      </c>
      <c r="E192" s="260" t="s">
        <v>410</v>
      </c>
      <c r="F192" s="261" t="s">
        <v>360</v>
      </c>
      <c r="G192" s="323"/>
      <c r="H192" s="325">
        <v>0</v>
      </c>
      <c r="I192" s="327"/>
      <c r="J192" s="325">
        <v>2642.34</v>
      </c>
      <c r="K192" s="327"/>
      <c r="L192" s="325">
        <v>5284.68</v>
      </c>
      <c r="M192" s="327"/>
      <c r="N192" s="329">
        <v>8807.81</v>
      </c>
    </row>
    <row r="193" spans="1:14" ht="15.75">
      <c r="A193" s="140"/>
      <c r="B193" s="217"/>
      <c r="C193" s="260" t="s">
        <v>419</v>
      </c>
      <c r="D193" s="260" t="s">
        <v>404</v>
      </c>
      <c r="E193" s="260" t="s">
        <v>420</v>
      </c>
      <c r="F193" s="261" t="s">
        <v>199</v>
      </c>
      <c r="G193" s="323"/>
      <c r="H193" s="325">
        <v>919.53</v>
      </c>
      <c r="I193" s="327"/>
      <c r="J193" s="325">
        <v>2799.13</v>
      </c>
      <c r="K193" s="327"/>
      <c r="L193" s="325">
        <v>42308.85</v>
      </c>
      <c r="M193" s="327"/>
      <c r="N193" s="329">
        <v>64419.56</v>
      </c>
    </row>
    <row r="194" spans="1:14" ht="15.75">
      <c r="A194" s="140"/>
      <c r="B194" s="217"/>
      <c r="C194" s="260" t="s">
        <v>421</v>
      </c>
      <c r="D194" s="260" t="s">
        <v>404</v>
      </c>
      <c r="E194" s="260" t="s">
        <v>405</v>
      </c>
      <c r="F194" s="261" t="s">
        <v>360</v>
      </c>
      <c r="G194" s="323"/>
      <c r="H194" s="325">
        <v>6850.68</v>
      </c>
      <c r="I194" s="327"/>
      <c r="J194" s="325">
        <v>13795.48</v>
      </c>
      <c r="K194" s="327"/>
      <c r="L194" s="325">
        <v>20740.28</v>
      </c>
      <c r="M194" s="327"/>
      <c r="N194" s="329">
        <v>30000</v>
      </c>
    </row>
    <row r="195" spans="1:14" ht="15.75">
      <c r="A195" s="140"/>
      <c r="B195" s="217"/>
      <c r="C195" s="260" t="s">
        <v>422</v>
      </c>
      <c r="D195" s="260" t="s">
        <v>404</v>
      </c>
      <c r="E195" s="260" t="s">
        <v>407</v>
      </c>
      <c r="F195" s="261" t="s">
        <v>225</v>
      </c>
      <c r="G195" s="323"/>
      <c r="H195" s="325">
        <v>2550</v>
      </c>
      <c r="I195" s="327"/>
      <c r="J195" s="325">
        <v>5100</v>
      </c>
      <c r="K195" s="327"/>
      <c r="L195" s="325">
        <v>7650</v>
      </c>
      <c r="M195" s="327"/>
      <c r="N195" s="329">
        <v>12000</v>
      </c>
    </row>
    <row r="196" spans="1:14" ht="15.75">
      <c r="A196" s="140"/>
      <c r="B196" s="217"/>
      <c r="C196" s="260" t="s">
        <v>423</v>
      </c>
      <c r="D196" s="260" t="s">
        <v>409</v>
      </c>
      <c r="E196" s="260" t="s">
        <v>410</v>
      </c>
      <c r="F196" s="261" t="s">
        <v>360</v>
      </c>
      <c r="G196" s="323"/>
      <c r="H196" s="325">
        <v>2557.34</v>
      </c>
      <c r="I196" s="327"/>
      <c r="J196" s="325">
        <v>5158.72</v>
      </c>
      <c r="K196" s="327"/>
      <c r="L196" s="325">
        <v>7760.1</v>
      </c>
      <c r="M196" s="327"/>
      <c r="N196" s="329">
        <v>11228.6</v>
      </c>
    </row>
    <row r="197" spans="1:14" ht="15.75">
      <c r="A197" s="140"/>
      <c r="B197" s="217"/>
      <c r="C197" s="260" t="s">
        <v>424</v>
      </c>
      <c r="D197" s="260" t="s">
        <v>425</v>
      </c>
      <c r="E197" s="260" t="s">
        <v>426</v>
      </c>
      <c r="F197" s="261" t="s">
        <v>360</v>
      </c>
      <c r="G197" s="323"/>
      <c r="H197" s="325">
        <v>0</v>
      </c>
      <c r="I197" s="327"/>
      <c r="J197" s="325">
        <v>844.5</v>
      </c>
      <c r="K197" s="327"/>
      <c r="L197" s="325">
        <v>1689</v>
      </c>
      <c r="M197" s="327"/>
      <c r="N197" s="329">
        <v>2815</v>
      </c>
    </row>
    <row r="198" spans="1:14" ht="15.75">
      <c r="A198" s="140"/>
      <c r="B198" s="217"/>
      <c r="C198" s="260" t="s">
        <v>427</v>
      </c>
      <c r="D198" s="260" t="s">
        <v>404</v>
      </c>
      <c r="E198" s="260" t="s">
        <v>428</v>
      </c>
      <c r="F198" s="261" t="s">
        <v>360</v>
      </c>
      <c r="G198" s="323"/>
      <c r="H198" s="325">
        <v>1949.99</v>
      </c>
      <c r="I198" s="327"/>
      <c r="J198" s="325">
        <v>2564.99</v>
      </c>
      <c r="K198" s="327"/>
      <c r="L198" s="325">
        <v>3179.99</v>
      </c>
      <c r="M198" s="327"/>
      <c r="N198" s="329">
        <v>4000</v>
      </c>
    </row>
    <row r="199" spans="1:14" ht="15.75">
      <c r="A199" s="140"/>
      <c r="B199" s="217"/>
      <c r="C199" s="260" t="s">
        <v>429</v>
      </c>
      <c r="D199" s="260" t="s">
        <v>404</v>
      </c>
      <c r="E199" s="260" t="s">
        <v>405</v>
      </c>
      <c r="F199" s="261" t="s">
        <v>360</v>
      </c>
      <c r="G199" s="323"/>
      <c r="H199" s="325">
        <v>0</v>
      </c>
      <c r="I199" s="327"/>
      <c r="J199" s="325">
        <v>3000</v>
      </c>
      <c r="K199" s="327"/>
      <c r="L199" s="325">
        <v>6000</v>
      </c>
      <c r="M199" s="327"/>
      <c r="N199" s="329">
        <v>10000</v>
      </c>
    </row>
    <row r="200" spans="1:14" ht="15.75">
      <c r="A200" s="140"/>
      <c r="B200" s="217"/>
      <c r="C200" s="260" t="s">
        <v>430</v>
      </c>
      <c r="D200" s="260" t="s">
        <v>404</v>
      </c>
      <c r="E200" s="260" t="s">
        <v>405</v>
      </c>
      <c r="F200" s="261" t="s">
        <v>360</v>
      </c>
      <c r="G200" s="323"/>
      <c r="H200" s="325">
        <v>5849.35</v>
      </c>
      <c r="I200" s="327"/>
      <c r="J200" s="325">
        <v>12194.55</v>
      </c>
      <c r="K200" s="327"/>
      <c r="L200" s="325">
        <v>18539.75</v>
      </c>
      <c r="M200" s="327"/>
      <c r="N200" s="329">
        <v>27000</v>
      </c>
    </row>
    <row r="201" spans="1:14" ht="15.75">
      <c r="A201" s="140"/>
      <c r="B201" s="217"/>
      <c r="C201" s="260" t="s">
        <v>431</v>
      </c>
      <c r="D201" s="260" t="s">
        <v>409</v>
      </c>
      <c r="E201" s="260" t="s">
        <v>410</v>
      </c>
      <c r="F201" s="261" t="s">
        <v>360</v>
      </c>
      <c r="G201" s="323"/>
      <c r="H201" s="325">
        <v>1705.08</v>
      </c>
      <c r="I201" s="327"/>
      <c r="J201" s="325">
        <v>2693.56</v>
      </c>
      <c r="K201" s="327"/>
      <c r="L201" s="325">
        <v>3682.04</v>
      </c>
      <c r="M201" s="327"/>
      <c r="N201" s="329">
        <v>5000</v>
      </c>
    </row>
    <row r="202" spans="1:14" ht="15.75">
      <c r="A202" s="140"/>
      <c r="B202" s="217"/>
      <c r="C202" s="260" t="s">
        <v>432</v>
      </c>
      <c r="D202" s="260" t="s">
        <v>404</v>
      </c>
      <c r="E202" s="260" t="s">
        <v>405</v>
      </c>
      <c r="F202" s="261" t="s">
        <v>360</v>
      </c>
      <c r="G202" s="323"/>
      <c r="H202" s="325">
        <v>12451.62</v>
      </c>
      <c r="I202" s="327"/>
      <c r="J202" s="325">
        <v>25516.13</v>
      </c>
      <c r="K202" s="327"/>
      <c r="L202" s="325">
        <v>38580.64</v>
      </c>
      <c r="M202" s="327"/>
      <c r="N202" s="329">
        <v>56000</v>
      </c>
    </row>
    <row r="203" spans="1:14" ht="15.75">
      <c r="A203" s="140"/>
      <c r="B203" s="217"/>
      <c r="C203" s="260" t="s">
        <v>433</v>
      </c>
      <c r="D203" s="260" t="s">
        <v>404</v>
      </c>
      <c r="E203" s="260" t="s">
        <v>407</v>
      </c>
      <c r="F203" s="261" t="s">
        <v>225</v>
      </c>
      <c r="G203" s="323"/>
      <c r="H203" s="325">
        <v>2550</v>
      </c>
      <c r="I203" s="327"/>
      <c r="J203" s="325">
        <v>5100</v>
      </c>
      <c r="K203" s="327"/>
      <c r="L203" s="325">
        <v>7650</v>
      </c>
      <c r="M203" s="327"/>
      <c r="N203" s="329">
        <v>12000</v>
      </c>
    </row>
    <row r="204" spans="1:14" ht="15.75">
      <c r="A204" s="140"/>
      <c r="B204" s="217"/>
      <c r="C204" s="260" t="s">
        <v>434</v>
      </c>
      <c r="D204" s="260" t="s">
        <v>404</v>
      </c>
      <c r="E204" s="260" t="s">
        <v>420</v>
      </c>
      <c r="F204" s="261" t="s">
        <v>360</v>
      </c>
      <c r="G204" s="323"/>
      <c r="H204" s="325">
        <v>2948.66</v>
      </c>
      <c r="I204" s="327"/>
      <c r="J204" s="325">
        <v>11958.33</v>
      </c>
      <c r="K204" s="327"/>
      <c r="L204" s="325">
        <v>20968</v>
      </c>
      <c r="M204" s="327"/>
      <c r="N204" s="329">
        <v>32980.89</v>
      </c>
    </row>
    <row r="205" spans="1:14" ht="15.75">
      <c r="A205" s="140"/>
      <c r="B205" s="217"/>
      <c r="C205" s="260" t="s">
        <v>435</v>
      </c>
      <c r="D205" s="260" t="s">
        <v>409</v>
      </c>
      <c r="E205" s="260" t="s">
        <v>410</v>
      </c>
      <c r="F205" s="261" t="s">
        <v>211</v>
      </c>
      <c r="G205" s="323"/>
      <c r="H205" s="325">
        <v>5653.09</v>
      </c>
      <c r="I205" s="327"/>
      <c r="J205" s="325">
        <v>14942.26</v>
      </c>
      <c r="K205" s="327"/>
      <c r="L205" s="325">
        <v>24231.43</v>
      </c>
      <c r="M205" s="327"/>
      <c r="N205" s="329">
        <v>33520.59</v>
      </c>
    </row>
    <row r="206" spans="1:14" ht="15.75">
      <c r="A206" s="140"/>
      <c r="B206" s="217"/>
      <c r="C206" s="260" t="s">
        <v>436</v>
      </c>
      <c r="D206" s="260" t="s">
        <v>409</v>
      </c>
      <c r="E206" s="260" t="s">
        <v>410</v>
      </c>
      <c r="F206" s="261" t="s">
        <v>360</v>
      </c>
      <c r="G206" s="323"/>
      <c r="H206" s="325">
        <v>666.27</v>
      </c>
      <c r="I206" s="327"/>
      <c r="J206" s="325">
        <v>1332.63</v>
      </c>
      <c r="K206" s="327"/>
      <c r="L206" s="325">
        <v>1998.99</v>
      </c>
      <c r="M206" s="327"/>
      <c r="N206" s="329">
        <v>2887.46</v>
      </c>
    </row>
    <row r="207" spans="1:14" ht="15.75">
      <c r="A207" s="140"/>
      <c r="B207" s="217"/>
      <c r="C207" s="260" t="s">
        <v>437</v>
      </c>
      <c r="D207" s="260" t="s">
        <v>404</v>
      </c>
      <c r="E207" s="260" t="s">
        <v>405</v>
      </c>
      <c r="F207" s="261" t="s">
        <v>360</v>
      </c>
      <c r="G207" s="323"/>
      <c r="H207" s="325">
        <v>5972.9</v>
      </c>
      <c r="I207" s="327"/>
      <c r="J207" s="325">
        <v>11981.03</v>
      </c>
      <c r="K207" s="327"/>
      <c r="L207" s="325">
        <v>17989.16</v>
      </c>
      <c r="M207" s="327"/>
      <c r="N207" s="329">
        <v>26000</v>
      </c>
    </row>
    <row r="208" spans="1:14" ht="15.75">
      <c r="A208" s="140"/>
      <c r="B208" s="217"/>
      <c r="C208" s="260" t="s">
        <v>438</v>
      </c>
      <c r="D208" s="260" t="s">
        <v>404</v>
      </c>
      <c r="E208" s="260" t="s">
        <v>439</v>
      </c>
      <c r="F208" s="261" t="s">
        <v>360</v>
      </c>
      <c r="G208" s="323"/>
      <c r="H208" s="325">
        <v>0</v>
      </c>
      <c r="I208" s="327"/>
      <c r="J208" s="325">
        <v>2400</v>
      </c>
      <c r="K208" s="327"/>
      <c r="L208" s="325">
        <v>4800</v>
      </c>
      <c r="M208" s="327"/>
      <c r="N208" s="329">
        <v>8000</v>
      </c>
    </row>
    <row r="209" spans="1:14" ht="15.75">
      <c r="A209" s="140"/>
      <c r="B209" s="217"/>
      <c r="C209" s="260" t="s">
        <v>440</v>
      </c>
      <c r="D209" s="260" t="s">
        <v>404</v>
      </c>
      <c r="E209" s="260" t="s">
        <v>439</v>
      </c>
      <c r="F209" s="261" t="s">
        <v>360</v>
      </c>
      <c r="G209" s="323"/>
      <c r="H209" s="325">
        <v>0</v>
      </c>
      <c r="I209" s="327"/>
      <c r="J209" s="325">
        <v>1950</v>
      </c>
      <c r="K209" s="327"/>
      <c r="L209" s="325">
        <v>3900</v>
      </c>
      <c r="M209" s="327"/>
      <c r="N209" s="329">
        <v>6500</v>
      </c>
    </row>
    <row r="210" spans="1:14" ht="15.75">
      <c r="A210" s="140"/>
      <c r="B210" s="217"/>
      <c r="C210" s="260" t="s">
        <v>441</v>
      </c>
      <c r="D210" s="260" t="s">
        <v>409</v>
      </c>
      <c r="E210" s="260" t="s">
        <v>410</v>
      </c>
      <c r="F210" s="261" t="s">
        <v>360</v>
      </c>
      <c r="G210" s="323"/>
      <c r="H210" s="325">
        <v>1741.25</v>
      </c>
      <c r="I210" s="327"/>
      <c r="J210" s="325">
        <v>3318.88</v>
      </c>
      <c r="K210" s="327"/>
      <c r="L210" s="325">
        <v>4896.51</v>
      </c>
      <c r="M210" s="327"/>
      <c r="N210" s="329">
        <v>7000</v>
      </c>
    </row>
    <row r="211" spans="1:14" ht="15.75">
      <c r="A211" s="140"/>
      <c r="B211" s="217"/>
      <c r="C211" s="260" t="s">
        <v>442</v>
      </c>
      <c r="D211" s="260" t="s">
        <v>409</v>
      </c>
      <c r="E211" s="260" t="s">
        <v>410</v>
      </c>
      <c r="F211" s="261" t="s">
        <v>360</v>
      </c>
      <c r="G211" s="323"/>
      <c r="H211" s="325">
        <v>0</v>
      </c>
      <c r="I211" s="327"/>
      <c r="J211" s="325">
        <v>539.7</v>
      </c>
      <c r="K211" s="327"/>
      <c r="L211" s="325">
        <v>1079.4</v>
      </c>
      <c r="M211" s="327"/>
      <c r="N211" s="329">
        <v>1799</v>
      </c>
    </row>
    <row r="212" spans="1:14" ht="15.75">
      <c r="A212" s="140"/>
      <c r="B212" s="217"/>
      <c r="C212" s="260" t="s">
        <v>443</v>
      </c>
      <c r="D212" s="260" t="s">
        <v>409</v>
      </c>
      <c r="E212" s="260" t="s">
        <v>410</v>
      </c>
      <c r="F212" s="261" t="s">
        <v>360</v>
      </c>
      <c r="G212" s="323"/>
      <c r="H212" s="325">
        <v>0</v>
      </c>
      <c r="I212" s="327"/>
      <c r="J212" s="325">
        <v>450</v>
      </c>
      <c r="K212" s="327"/>
      <c r="L212" s="325">
        <v>900</v>
      </c>
      <c r="M212" s="327"/>
      <c r="N212" s="329">
        <v>1500</v>
      </c>
    </row>
    <row r="213" spans="1:14" ht="15.75">
      <c r="A213" s="140"/>
      <c r="B213" s="217"/>
      <c r="C213" s="260" t="s">
        <v>444</v>
      </c>
      <c r="D213" s="260" t="s">
        <v>404</v>
      </c>
      <c r="E213" s="260" t="s">
        <v>407</v>
      </c>
      <c r="F213" s="261" t="s">
        <v>360</v>
      </c>
      <c r="G213" s="323"/>
      <c r="H213" s="325">
        <v>0</v>
      </c>
      <c r="I213" s="327"/>
      <c r="J213" s="325">
        <v>600</v>
      </c>
      <c r="K213" s="327"/>
      <c r="L213" s="325">
        <v>1200</v>
      </c>
      <c r="M213" s="327"/>
      <c r="N213" s="329">
        <v>2000</v>
      </c>
    </row>
    <row r="214" spans="1:14" ht="15.75">
      <c r="A214" s="140"/>
      <c r="B214" s="217"/>
      <c r="C214" s="260" t="s">
        <v>445</v>
      </c>
      <c r="D214" s="260" t="s">
        <v>409</v>
      </c>
      <c r="E214" s="260" t="s">
        <v>410</v>
      </c>
      <c r="F214" s="261" t="s">
        <v>360</v>
      </c>
      <c r="G214" s="323"/>
      <c r="H214" s="325">
        <v>0</v>
      </c>
      <c r="I214" s="327"/>
      <c r="J214" s="325">
        <v>390.09</v>
      </c>
      <c r="K214" s="327"/>
      <c r="L214" s="325">
        <v>780.18</v>
      </c>
      <c r="M214" s="327"/>
      <c r="N214" s="329">
        <v>1300.3</v>
      </c>
    </row>
    <row r="215" spans="1:14" ht="15.75">
      <c r="A215" s="140"/>
      <c r="B215" s="217"/>
      <c r="C215" s="260" t="s">
        <v>446</v>
      </c>
      <c r="D215" s="260" t="s">
        <v>404</v>
      </c>
      <c r="E215" s="260" t="s">
        <v>407</v>
      </c>
      <c r="F215" s="261" t="s">
        <v>211</v>
      </c>
      <c r="G215" s="323"/>
      <c r="H215" s="325">
        <v>22.19</v>
      </c>
      <c r="I215" s="327"/>
      <c r="J215" s="325">
        <v>9710.75</v>
      </c>
      <c r="K215" s="327"/>
      <c r="L215" s="325">
        <v>19399.31</v>
      </c>
      <c r="M215" s="327"/>
      <c r="N215" s="329">
        <v>29087.86</v>
      </c>
    </row>
    <row r="216" spans="1:14" ht="15.75">
      <c r="A216" s="140"/>
      <c r="B216" s="217"/>
      <c r="C216" s="260" t="s">
        <v>447</v>
      </c>
      <c r="D216" s="260" t="s">
        <v>404</v>
      </c>
      <c r="E216" s="260" t="s">
        <v>439</v>
      </c>
      <c r="F216" s="261" t="s">
        <v>360</v>
      </c>
      <c r="G216" s="323"/>
      <c r="H216" s="325">
        <v>0</v>
      </c>
      <c r="I216" s="327"/>
      <c r="J216" s="325">
        <v>3257.26</v>
      </c>
      <c r="K216" s="327"/>
      <c r="L216" s="325">
        <v>6514.52</v>
      </c>
      <c r="M216" s="327"/>
      <c r="N216" s="329">
        <v>10857.52</v>
      </c>
    </row>
    <row r="217" spans="1:14" ht="15.75">
      <c r="A217" s="140"/>
      <c r="B217" s="217"/>
      <c r="C217" s="260" t="s">
        <v>448</v>
      </c>
      <c r="D217" s="260" t="s">
        <v>409</v>
      </c>
      <c r="E217" s="260" t="s">
        <v>410</v>
      </c>
      <c r="F217" s="261" t="s">
        <v>360</v>
      </c>
      <c r="G217" s="323"/>
      <c r="H217" s="325">
        <v>218.84</v>
      </c>
      <c r="I217" s="327"/>
      <c r="J217" s="325">
        <v>1754.78</v>
      </c>
      <c r="K217" s="327"/>
      <c r="L217" s="325">
        <v>3290.72</v>
      </c>
      <c r="M217" s="327"/>
      <c r="N217" s="329">
        <v>5338.63</v>
      </c>
    </row>
    <row r="218" spans="1:14" ht="15.75">
      <c r="A218" s="140"/>
      <c r="B218" s="217"/>
      <c r="C218" s="260" t="s">
        <v>449</v>
      </c>
      <c r="D218" s="260" t="s">
        <v>409</v>
      </c>
      <c r="E218" s="260" t="s">
        <v>410</v>
      </c>
      <c r="F218" s="261" t="s">
        <v>360</v>
      </c>
      <c r="G218" s="323"/>
      <c r="H218" s="325">
        <v>0</v>
      </c>
      <c r="I218" s="327"/>
      <c r="J218" s="325">
        <v>723</v>
      </c>
      <c r="K218" s="327"/>
      <c r="L218" s="325">
        <v>1446</v>
      </c>
      <c r="M218" s="327"/>
      <c r="N218" s="329">
        <v>2410</v>
      </c>
    </row>
    <row r="219" spans="1:14" ht="15.75">
      <c r="A219" s="140"/>
      <c r="B219" s="217"/>
      <c r="C219" s="260" t="s">
        <v>450</v>
      </c>
      <c r="D219" s="260" t="s">
        <v>404</v>
      </c>
      <c r="E219" s="260" t="s">
        <v>405</v>
      </c>
      <c r="F219" s="261" t="s">
        <v>360</v>
      </c>
      <c r="G219" s="323"/>
      <c r="H219" s="325">
        <v>6294.08</v>
      </c>
      <c r="I219" s="327"/>
      <c r="J219" s="325">
        <v>12205.86</v>
      </c>
      <c r="K219" s="327"/>
      <c r="L219" s="325">
        <v>18117.64</v>
      </c>
      <c r="M219" s="327"/>
      <c r="N219" s="329">
        <v>26000</v>
      </c>
    </row>
    <row r="220" spans="1:14" ht="15.75">
      <c r="A220" s="140"/>
      <c r="B220" s="217"/>
      <c r="C220" s="260" t="s">
        <v>451</v>
      </c>
      <c r="D220" s="260" t="s">
        <v>404</v>
      </c>
      <c r="E220" s="260" t="s">
        <v>428</v>
      </c>
      <c r="F220" s="261" t="s">
        <v>360</v>
      </c>
      <c r="G220" s="323"/>
      <c r="H220" s="325">
        <v>0</v>
      </c>
      <c r="I220" s="327"/>
      <c r="J220" s="325">
        <v>2105.46</v>
      </c>
      <c r="K220" s="327"/>
      <c r="L220" s="325">
        <v>4210.92</v>
      </c>
      <c r="M220" s="327"/>
      <c r="N220" s="329">
        <v>7018.2</v>
      </c>
    </row>
    <row r="221" spans="1:14" ht="15.75">
      <c r="A221" s="140"/>
      <c r="B221" s="217"/>
      <c r="C221" s="260" t="s">
        <v>452</v>
      </c>
      <c r="D221" s="260" t="s">
        <v>409</v>
      </c>
      <c r="E221" s="260" t="s">
        <v>410</v>
      </c>
      <c r="F221" s="261" t="s">
        <v>211</v>
      </c>
      <c r="G221" s="323"/>
      <c r="H221" s="325">
        <v>2176.86</v>
      </c>
      <c r="I221" s="327"/>
      <c r="J221" s="325">
        <v>3388.9</v>
      </c>
      <c r="K221" s="327"/>
      <c r="L221" s="325">
        <v>4600.94</v>
      </c>
      <c r="M221" s="327"/>
      <c r="N221" s="329">
        <v>5812.98</v>
      </c>
    </row>
    <row r="222" spans="1:14" ht="15.75">
      <c r="A222" s="140"/>
      <c r="B222" s="217"/>
      <c r="C222" s="260" t="s">
        <v>453</v>
      </c>
      <c r="D222" s="260" t="s">
        <v>409</v>
      </c>
      <c r="E222" s="260" t="s">
        <v>410</v>
      </c>
      <c r="F222" s="261" t="s">
        <v>360</v>
      </c>
      <c r="G222" s="323"/>
      <c r="H222" s="325">
        <v>0</v>
      </c>
      <c r="I222" s="327"/>
      <c r="J222" s="325">
        <v>300</v>
      </c>
      <c r="K222" s="327"/>
      <c r="L222" s="325">
        <v>600</v>
      </c>
      <c r="M222" s="327"/>
      <c r="N222" s="329">
        <v>1000</v>
      </c>
    </row>
    <row r="223" spans="1:14" ht="15.75">
      <c r="A223" s="140"/>
      <c r="B223" s="217"/>
      <c r="C223" s="260" t="s">
        <v>454</v>
      </c>
      <c r="D223" s="260" t="s">
        <v>409</v>
      </c>
      <c r="E223" s="260" t="s">
        <v>410</v>
      </c>
      <c r="F223" s="261" t="s">
        <v>360</v>
      </c>
      <c r="G223" s="323"/>
      <c r="H223" s="325">
        <v>0</v>
      </c>
      <c r="I223" s="327"/>
      <c r="J223" s="325">
        <v>126.43</v>
      </c>
      <c r="K223" s="327"/>
      <c r="L223" s="325">
        <v>252.86</v>
      </c>
      <c r="M223" s="327"/>
      <c r="N223" s="329">
        <v>421.42</v>
      </c>
    </row>
    <row r="224" spans="1:14" ht="15.75">
      <c r="A224" s="140"/>
      <c r="B224" s="217"/>
      <c r="C224" s="260" t="s">
        <v>455</v>
      </c>
      <c r="D224" s="260" t="s">
        <v>404</v>
      </c>
      <c r="E224" s="260" t="s">
        <v>405</v>
      </c>
      <c r="F224" s="261" t="s">
        <v>360</v>
      </c>
      <c r="G224" s="323"/>
      <c r="H224" s="325">
        <v>7124.58</v>
      </c>
      <c r="I224" s="327"/>
      <c r="J224" s="325">
        <v>14037.09</v>
      </c>
      <c r="K224" s="327"/>
      <c r="L224" s="325">
        <v>20949.6</v>
      </c>
      <c r="M224" s="327"/>
      <c r="N224" s="329">
        <v>30166.29</v>
      </c>
    </row>
    <row r="225" spans="1:14" ht="15.75">
      <c r="A225" s="140"/>
      <c r="B225" s="217"/>
      <c r="C225" s="260" t="s">
        <v>456</v>
      </c>
      <c r="D225" s="260" t="s">
        <v>415</v>
      </c>
      <c r="E225" s="260" t="s">
        <v>457</v>
      </c>
      <c r="F225" s="261" t="s">
        <v>225</v>
      </c>
      <c r="G225" s="323"/>
      <c r="H225" s="325">
        <v>2550</v>
      </c>
      <c r="I225" s="327"/>
      <c r="J225" s="325">
        <v>5100</v>
      </c>
      <c r="K225" s="327"/>
      <c r="L225" s="325">
        <v>7650</v>
      </c>
      <c r="M225" s="327"/>
      <c r="N225" s="329">
        <v>12000</v>
      </c>
    </row>
    <row r="226" spans="1:14" ht="15.75">
      <c r="A226" s="140"/>
      <c r="B226" s="217"/>
      <c r="C226" s="220" t="s">
        <v>458</v>
      </c>
      <c r="D226" s="220" t="s">
        <v>409</v>
      </c>
      <c r="E226" s="220" t="s">
        <v>410</v>
      </c>
      <c r="F226" s="226" t="s">
        <v>211</v>
      </c>
      <c r="G226" s="304"/>
      <c r="H226" s="309">
        <v>2931.86</v>
      </c>
      <c r="I226" s="307"/>
      <c r="J226" s="309">
        <v>5263.96</v>
      </c>
      <c r="K226" s="307"/>
      <c r="L226" s="309">
        <v>7596.06</v>
      </c>
      <c r="M226" s="307"/>
      <c r="N226" s="314">
        <v>9928.17</v>
      </c>
    </row>
    <row r="227" spans="1:14" ht="15">
      <c r="A227" s="140" t="s">
        <v>66</v>
      </c>
      <c r="B227" s="137" t="s">
        <v>65</v>
      </c>
      <c r="C227" s="222"/>
      <c r="D227" s="222"/>
      <c r="E227" s="222"/>
      <c r="F227" s="342"/>
      <c r="G227" s="70">
        <v>3908.7</v>
      </c>
      <c r="H227" s="72">
        <f>SUM(H228:H254)</f>
        <v>7770.51</v>
      </c>
      <c r="I227" s="72">
        <v>9485.36</v>
      </c>
      <c r="J227" s="72">
        <f>SUM(J228:J254)</f>
        <v>24528.29</v>
      </c>
      <c r="K227" s="72"/>
      <c r="L227" s="72">
        <f>SUM(L228:L254)</f>
        <v>41286.07</v>
      </c>
      <c r="M227" s="72"/>
      <c r="N227" s="74">
        <f>SUM(N228:N254)</f>
        <v>62721.59</v>
      </c>
    </row>
    <row r="228" spans="1:14" ht="15">
      <c r="A228" s="140"/>
      <c r="B228" s="217"/>
      <c r="C228" s="247" t="s">
        <v>459</v>
      </c>
      <c r="D228" s="247" t="s">
        <v>460</v>
      </c>
      <c r="E228" s="247" t="s">
        <v>461</v>
      </c>
      <c r="F228" s="249" t="s">
        <v>211</v>
      </c>
      <c r="G228" s="305"/>
      <c r="H228" s="318">
        <v>1283.42</v>
      </c>
      <c r="I228" s="308"/>
      <c r="J228" s="318">
        <v>3880.42</v>
      </c>
      <c r="K228" s="308"/>
      <c r="L228" s="318">
        <v>6477.42</v>
      </c>
      <c r="M228" s="308"/>
      <c r="N228" s="321">
        <v>9074.42</v>
      </c>
    </row>
    <row r="229" spans="1:14" ht="15">
      <c r="A229" s="140"/>
      <c r="B229" s="217"/>
      <c r="C229" s="260" t="s">
        <v>462</v>
      </c>
      <c r="D229" s="260" t="s">
        <v>460</v>
      </c>
      <c r="E229" s="260" t="s">
        <v>461</v>
      </c>
      <c r="F229" s="261" t="s">
        <v>360</v>
      </c>
      <c r="G229" s="323"/>
      <c r="H229" s="325">
        <v>0</v>
      </c>
      <c r="I229" s="327"/>
      <c r="J229" s="325">
        <v>253.88</v>
      </c>
      <c r="K229" s="327"/>
      <c r="L229" s="325">
        <v>507.76</v>
      </c>
      <c r="M229" s="327"/>
      <c r="N229" s="329">
        <v>846.28</v>
      </c>
    </row>
    <row r="230" spans="1:14" ht="15">
      <c r="A230" s="140"/>
      <c r="B230" s="217"/>
      <c r="C230" s="260" t="s">
        <v>463</v>
      </c>
      <c r="D230" s="260" t="s">
        <v>460</v>
      </c>
      <c r="E230" s="260" t="s">
        <v>461</v>
      </c>
      <c r="F230" s="261" t="s">
        <v>360</v>
      </c>
      <c r="G230" s="323"/>
      <c r="H230" s="325">
        <v>0</v>
      </c>
      <c r="I230" s="327"/>
      <c r="J230" s="325">
        <v>178.8</v>
      </c>
      <c r="K230" s="327"/>
      <c r="L230" s="325">
        <v>357.6</v>
      </c>
      <c r="M230" s="327"/>
      <c r="N230" s="329">
        <v>596</v>
      </c>
    </row>
    <row r="231" spans="1:14" ht="15">
      <c r="A231" s="140"/>
      <c r="B231" s="217"/>
      <c r="C231" s="260" t="s">
        <v>464</v>
      </c>
      <c r="D231" s="260" t="s">
        <v>460</v>
      </c>
      <c r="E231" s="260" t="s">
        <v>461</v>
      </c>
      <c r="F231" s="261" t="s">
        <v>225</v>
      </c>
      <c r="G231" s="323"/>
      <c r="H231" s="325">
        <v>0</v>
      </c>
      <c r="I231" s="327"/>
      <c r="J231" s="325">
        <v>0</v>
      </c>
      <c r="K231" s="327"/>
      <c r="L231" s="325">
        <v>0</v>
      </c>
      <c r="M231" s="327"/>
      <c r="N231" s="329">
        <v>232.18</v>
      </c>
    </row>
    <row r="232" spans="1:14" ht="15">
      <c r="A232" s="140"/>
      <c r="B232" s="217"/>
      <c r="C232" s="260" t="s">
        <v>465</v>
      </c>
      <c r="D232" s="260" t="s">
        <v>460</v>
      </c>
      <c r="E232" s="260" t="s">
        <v>461</v>
      </c>
      <c r="F232" s="261" t="s">
        <v>360</v>
      </c>
      <c r="G232" s="323"/>
      <c r="H232" s="325">
        <v>675.38</v>
      </c>
      <c r="I232" s="327"/>
      <c r="J232" s="325">
        <v>2572.77</v>
      </c>
      <c r="K232" s="327"/>
      <c r="L232" s="325">
        <v>4470.16</v>
      </c>
      <c r="M232" s="327"/>
      <c r="N232" s="329">
        <v>7000</v>
      </c>
    </row>
    <row r="233" spans="1:14" ht="15">
      <c r="A233" s="140"/>
      <c r="B233" s="217"/>
      <c r="C233" s="260" t="s">
        <v>466</v>
      </c>
      <c r="D233" s="260" t="s">
        <v>460</v>
      </c>
      <c r="E233" s="260" t="s">
        <v>461</v>
      </c>
      <c r="F233" s="261" t="s">
        <v>360</v>
      </c>
      <c r="G233" s="323"/>
      <c r="H233" s="325">
        <v>0</v>
      </c>
      <c r="I233" s="327"/>
      <c r="J233" s="325">
        <v>300</v>
      </c>
      <c r="K233" s="327"/>
      <c r="L233" s="325">
        <v>600</v>
      </c>
      <c r="M233" s="327"/>
      <c r="N233" s="329">
        <v>1000</v>
      </c>
    </row>
    <row r="234" spans="1:14" ht="15">
      <c r="A234" s="140"/>
      <c r="B234" s="217"/>
      <c r="C234" s="260" t="s">
        <v>467</v>
      </c>
      <c r="D234" s="260" t="s">
        <v>460</v>
      </c>
      <c r="E234" s="260" t="s">
        <v>461</v>
      </c>
      <c r="F234" s="261" t="s">
        <v>360</v>
      </c>
      <c r="G234" s="323"/>
      <c r="H234" s="325">
        <v>0</v>
      </c>
      <c r="I234" s="327"/>
      <c r="J234" s="325">
        <v>740.21</v>
      </c>
      <c r="K234" s="327"/>
      <c r="L234" s="325">
        <v>1480.42</v>
      </c>
      <c r="M234" s="327"/>
      <c r="N234" s="329">
        <v>2467.35</v>
      </c>
    </row>
    <row r="235" spans="1:14" ht="15">
      <c r="A235" s="140"/>
      <c r="B235" s="217"/>
      <c r="C235" s="260" t="s">
        <v>468</v>
      </c>
      <c r="D235" s="260" t="s">
        <v>460</v>
      </c>
      <c r="E235" s="260" t="s">
        <v>461</v>
      </c>
      <c r="F235" s="261" t="s">
        <v>360</v>
      </c>
      <c r="G235" s="323"/>
      <c r="H235" s="325">
        <v>0</v>
      </c>
      <c r="I235" s="327"/>
      <c r="J235" s="325">
        <v>192</v>
      </c>
      <c r="K235" s="327"/>
      <c r="L235" s="325">
        <v>384</v>
      </c>
      <c r="M235" s="327"/>
      <c r="N235" s="329">
        <v>640</v>
      </c>
    </row>
    <row r="236" spans="1:14" ht="15">
      <c r="A236" s="140"/>
      <c r="B236" s="217"/>
      <c r="C236" s="260" t="s">
        <v>469</v>
      </c>
      <c r="D236" s="260" t="s">
        <v>460</v>
      </c>
      <c r="E236" s="260" t="s">
        <v>461</v>
      </c>
      <c r="F236" s="261" t="s">
        <v>360</v>
      </c>
      <c r="G236" s="323"/>
      <c r="H236" s="325">
        <v>0</v>
      </c>
      <c r="I236" s="327"/>
      <c r="J236" s="325">
        <v>300</v>
      </c>
      <c r="K236" s="327"/>
      <c r="L236" s="325">
        <v>600</v>
      </c>
      <c r="M236" s="327"/>
      <c r="N236" s="329">
        <v>1000</v>
      </c>
    </row>
    <row r="237" spans="1:14" ht="15">
      <c r="A237" s="140"/>
      <c r="B237" s="217"/>
      <c r="C237" s="260" t="s">
        <v>470</v>
      </c>
      <c r="D237" s="260" t="s">
        <v>460</v>
      </c>
      <c r="E237" s="260" t="s">
        <v>461</v>
      </c>
      <c r="F237" s="261" t="s">
        <v>360</v>
      </c>
      <c r="G237" s="323"/>
      <c r="H237" s="325">
        <v>1122.41</v>
      </c>
      <c r="I237" s="327"/>
      <c r="J237" s="325">
        <v>2465.69</v>
      </c>
      <c r="K237" s="327"/>
      <c r="L237" s="325">
        <v>3808.97</v>
      </c>
      <c r="M237" s="327"/>
      <c r="N237" s="329">
        <v>5600</v>
      </c>
    </row>
    <row r="238" spans="1:14" ht="15">
      <c r="A238" s="140"/>
      <c r="B238" s="217"/>
      <c r="C238" s="260" t="s">
        <v>471</v>
      </c>
      <c r="D238" s="260" t="s">
        <v>460</v>
      </c>
      <c r="E238" s="260" t="s">
        <v>461</v>
      </c>
      <c r="F238" s="261" t="s">
        <v>360</v>
      </c>
      <c r="G238" s="323"/>
      <c r="H238" s="325">
        <v>0</v>
      </c>
      <c r="I238" s="327"/>
      <c r="J238" s="325">
        <v>60</v>
      </c>
      <c r="K238" s="327"/>
      <c r="L238" s="325">
        <v>120</v>
      </c>
      <c r="M238" s="327"/>
      <c r="N238" s="329">
        <v>200</v>
      </c>
    </row>
    <row r="239" spans="1:14" ht="15">
      <c r="A239" s="140"/>
      <c r="B239" s="217"/>
      <c r="C239" s="260" t="s">
        <v>472</v>
      </c>
      <c r="D239" s="260" t="s">
        <v>473</v>
      </c>
      <c r="E239" s="260" t="s">
        <v>474</v>
      </c>
      <c r="F239" s="261" t="s">
        <v>211</v>
      </c>
      <c r="G239" s="323"/>
      <c r="H239" s="325">
        <v>737.47</v>
      </c>
      <c r="I239" s="327"/>
      <c r="J239" s="325">
        <v>1158.31</v>
      </c>
      <c r="K239" s="327"/>
      <c r="L239" s="325">
        <v>1579.15</v>
      </c>
      <c r="M239" s="327"/>
      <c r="N239" s="329">
        <v>2000</v>
      </c>
    </row>
    <row r="240" spans="1:14" ht="15">
      <c r="A240" s="140"/>
      <c r="B240" s="217"/>
      <c r="C240" s="260" t="s">
        <v>475</v>
      </c>
      <c r="D240" s="260" t="s">
        <v>460</v>
      </c>
      <c r="E240" s="260" t="s">
        <v>461</v>
      </c>
      <c r="F240" s="261" t="s">
        <v>360</v>
      </c>
      <c r="G240" s="323"/>
      <c r="H240" s="325">
        <v>507.12</v>
      </c>
      <c r="I240" s="327"/>
      <c r="J240" s="325">
        <v>1254.98</v>
      </c>
      <c r="K240" s="327"/>
      <c r="L240" s="325">
        <v>2002.84</v>
      </c>
      <c r="M240" s="327"/>
      <c r="N240" s="329">
        <v>3000</v>
      </c>
    </row>
    <row r="241" spans="1:14" ht="15">
      <c r="A241" s="140"/>
      <c r="B241" s="217"/>
      <c r="C241" s="260" t="s">
        <v>476</v>
      </c>
      <c r="D241" s="260" t="s">
        <v>477</v>
      </c>
      <c r="E241" s="260" t="s">
        <v>478</v>
      </c>
      <c r="F241" s="261" t="s">
        <v>211</v>
      </c>
      <c r="G241" s="323"/>
      <c r="H241" s="325">
        <v>0</v>
      </c>
      <c r="I241" s="327"/>
      <c r="J241" s="325">
        <v>166.67</v>
      </c>
      <c r="K241" s="327"/>
      <c r="L241" s="325">
        <v>333.34</v>
      </c>
      <c r="M241" s="327"/>
      <c r="N241" s="329">
        <v>500</v>
      </c>
    </row>
    <row r="242" spans="1:14" ht="15">
      <c r="A242" s="140"/>
      <c r="B242" s="217"/>
      <c r="C242" s="260" t="s">
        <v>479</v>
      </c>
      <c r="D242" s="260" t="s">
        <v>460</v>
      </c>
      <c r="E242" s="260" t="s">
        <v>461</v>
      </c>
      <c r="F242" s="261" t="s">
        <v>360</v>
      </c>
      <c r="G242" s="323"/>
      <c r="H242" s="325">
        <v>1300.7</v>
      </c>
      <c r="I242" s="327"/>
      <c r="J242" s="325">
        <v>4236.07</v>
      </c>
      <c r="K242" s="327"/>
      <c r="L242" s="325">
        <v>7171.44</v>
      </c>
      <c r="M242" s="327"/>
      <c r="N242" s="329">
        <v>11085.25</v>
      </c>
    </row>
    <row r="243" spans="1:14" ht="15">
      <c r="A243" s="140"/>
      <c r="B243" s="217"/>
      <c r="C243" s="260" t="s">
        <v>480</v>
      </c>
      <c r="D243" s="260" t="s">
        <v>460</v>
      </c>
      <c r="E243" s="260" t="s">
        <v>461</v>
      </c>
      <c r="F243" s="261" t="s">
        <v>360</v>
      </c>
      <c r="G243" s="323"/>
      <c r="H243" s="325">
        <v>202.14</v>
      </c>
      <c r="I243" s="327"/>
      <c r="J243" s="325">
        <v>568.03</v>
      </c>
      <c r="K243" s="327"/>
      <c r="L243" s="325">
        <v>933.92</v>
      </c>
      <c r="M243" s="327"/>
      <c r="N243" s="329">
        <v>1421.76</v>
      </c>
    </row>
    <row r="244" spans="1:14" ht="15">
      <c r="A244" s="140"/>
      <c r="B244" s="217"/>
      <c r="C244" s="260" t="s">
        <v>481</v>
      </c>
      <c r="D244" s="260" t="s">
        <v>460</v>
      </c>
      <c r="E244" s="260" t="s">
        <v>461</v>
      </c>
      <c r="F244" s="261" t="s">
        <v>360</v>
      </c>
      <c r="G244" s="323"/>
      <c r="H244" s="325">
        <v>517.84</v>
      </c>
      <c r="I244" s="327"/>
      <c r="J244" s="325">
        <v>1022.49</v>
      </c>
      <c r="K244" s="327"/>
      <c r="L244" s="325">
        <v>1527.14</v>
      </c>
      <c r="M244" s="327"/>
      <c r="N244" s="329">
        <v>2200</v>
      </c>
    </row>
    <row r="245" spans="1:14" ht="15">
      <c r="A245" s="140"/>
      <c r="B245" s="217"/>
      <c r="C245" s="260" t="s">
        <v>482</v>
      </c>
      <c r="D245" s="260" t="s">
        <v>460</v>
      </c>
      <c r="E245" s="260" t="s">
        <v>461</v>
      </c>
      <c r="F245" s="261" t="s">
        <v>360</v>
      </c>
      <c r="G245" s="323"/>
      <c r="H245" s="325">
        <v>0</v>
      </c>
      <c r="I245" s="327"/>
      <c r="J245" s="325">
        <v>192.9</v>
      </c>
      <c r="K245" s="327"/>
      <c r="L245" s="325">
        <v>385.8</v>
      </c>
      <c r="M245" s="327"/>
      <c r="N245" s="329">
        <v>643</v>
      </c>
    </row>
    <row r="246" spans="1:14" ht="15">
      <c r="A246" s="140"/>
      <c r="B246" s="217"/>
      <c r="C246" s="260" t="s">
        <v>483</v>
      </c>
      <c r="D246" s="260" t="s">
        <v>460</v>
      </c>
      <c r="E246" s="260" t="s">
        <v>461</v>
      </c>
      <c r="F246" s="261" t="s">
        <v>360</v>
      </c>
      <c r="G246" s="323"/>
      <c r="H246" s="325">
        <v>0</v>
      </c>
      <c r="I246" s="327"/>
      <c r="J246" s="325">
        <v>180</v>
      </c>
      <c r="K246" s="327"/>
      <c r="L246" s="325">
        <v>360</v>
      </c>
      <c r="M246" s="327"/>
      <c r="N246" s="329">
        <v>600</v>
      </c>
    </row>
    <row r="247" spans="1:14" ht="15">
      <c r="A247" s="140"/>
      <c r="B247" s="217"/>
      <c r="C247" s="260" t="s">
        <v>484</v>
      </c>
      <c r="D247" s="260" t="s">
        <v>460</v>
      </c>
      <c r="E247" s="260" t="s">
        <v>461</v>
      </c>
      <c r="F247" s="261" t="s">
        <v>360</v>
      </c>
      <c r="G247" s="323"/>
      <c r="H247" s="325">
        <v>0</v>
      </c>
      <c r="I247" s="327"/>
      <c r="J247" s="325">
        <v>139.32</v>
      </c>
      <c r="K247" s="327"/>
      <c r="L247" s="325">
        <v>278.64</v>
      </c>
      <c r="M247" s="327"/>
      <c r="N247" s="329">
        <v>464.4</v>
      </c>
    </row>
    <row r="248" spans="1:14" ht="15">
      <c r="A248" s="140"/>
      <c r="B248" s="217"/>
      <c r="C248" s="260" t="s">
        <v>485</v>
      </c>
      <c r="D248" s="260" t="s">
        <v>460</v>
      </c>
      <c r="E248" s="260" t="s">
        <v>461</v>
      </c>
      <c r="F248" s="261" t="s">
        <v>360</v>
      </c>
      <c r="G248" s="323"/>
      <c r="H248" s="325">
        <v>55.98</v>
      </c>
      <c r="I248" s="327"/>
      <c r="J248" s="325">
        <v>1071.39</v>
      </c>
      <c r="K248" s="327"/>
      <c r="L248" s="325">
        <v>2086.8</v>
      </c>
      <c r="M248" s="327"/>
      <c r="N248" s="329">
        <v>3440.68</v>
      </c>
    </row>
    <row r="249" spans="1:14" ht="15">
      <c r="A249" s="140"/>
      <c r="B249" s="217"/>
      <c r="C249" s="260" t="s">
        <v>486</v>
      </c>
      <c r="D249" s="260" t="s">
        <v>460</v>
      </c>
      <c r="E249" s="260" t="s">
        <v>461</v>
      </c>
      <c r="F249" s="261" t="s">
        <v>360</v>
      </c>
      <c r="G249" s="323"/>
      <c r="H249" s="325">
        <v>0</v>
      </c>
      <c r="I249" s="327"/>
      <c r="J249" s="325">
        <v>135</v>
      </c>
      <c r="K249" s="327"/>
      <c r="L249" s="325">
        <v>270</v>
      </c>
      <c r="M249" s="327"/>
      <c r="N249" s="329">
        <v>450</v>
      </c>
    </row>
    <row r="250" spans="1:14" ht="15">
      <c r="A250" s="140"/>
      <c r="B250" s="217"/>
      <c r="C250" s="260" t="s">
        <v>487</v>
      </c>
      <c r="D250" s="260" t="s">
        <v>460</v>
      </c>
      <c r="E250" s="260" t="s">
        <v>461</v>
      </c>
      <c r="F250" s="261" t="s">
        <v>360</v>
      </c>
      <c r="G250" s="323"/>
      <c r="H250" s="325">
        <v>545.7</v>
      </c>
      <c r="I250" s="327"/>
      <c r="J250" s="325">
        <v>1581.99</v>
      </c>
      <c r="K250" s="327"/>
      <c r="L250" s="325">
        <v>2618.28</v>
      </c>
      <c r="M250" s="327"/>
      <c r="N250" s="329">
        <v>4000</v>
      </c>
    </row>
    <row r="251" spans="1:14" ht="15">
      <c r="A251" s="140"/>
      <c r="B251" s="217"/>
      <c r="C251" s="260" t="s">
        <v>488</v>
      </c>
      <c r="D251" s="260" t="s">
        <v>460</v>
      </c>
      <c r="E251" s="260" t="s">
        <v>461</v>
      </c>
      <c r="F251" s="261" t="s">
        <v>360</v>
      </c>
      <c r="G251" s="323"/>
      <c r="H251" s="325">
        <v>0</v>
      </c>
      <c r="I251" s="327"/>
      <c r="J251" s="325">
        <v>25.5</v>
      </c>
      <c r="K251" s="327"/>
      <c r="L251" s="325">
        <v>51</v>
      </c>
      <c r="M251" s="327"/>
      <c r="N251" s="329">
        <v>85</v>
      </c>
    </row>
    <row r="252" spans="1:14" ht="15">
      <c r="A252" s="140"/>
      <c r="B252" s="217"/>
      <c r="C252" s="260" t="s">
        <v>489</v>
      </c>
      <c r="D252" s="260" t="s">
        <v>460</v>
      </c>
      <c r="E252" s="260" t="s">
        <v>461</v>
      </c>
      <c r="F252" s="261" t="s">
        <v>360</v>
      </c>
      <c r="G252" s="323"/>
      <c r="H252" s="325">
        <v>0</v>
      </c>
      <c r="I252" s="327"/>
      <c r="J252" s="325">
        <v>79.8</v>
      </c>
      <c r="K252" s="327"/>
      <c r="L252" s="325">
        <v>159.6</v>
      </c>
      <c r="M252" s="327"/>
      <c r="N252" s="329">
        <v>266</v>
      </c>
    </row>
    <row r="253" spans="1:14" ht="15">
      <c r="A253" s="140"/>
      <c r="B253" s="217"/>
      <c r="C253" s="260" t="s">
        <v>490</v>
      </c>
      <c r="D253" s="260" t="s">
        <v>477</v>
      </c>
      <c r="E253" s="260" t="s">
        <v>478</v>
      </c>
      <c r="F253" s="261" t="s">
        <v>211</v>
      </c>
      <c r="G253" s="323"/>
      <c r="H253" s="325">
        <v>0</v>
      </c>
      <c r="I253" s="327"/>
      <c r="J253" s="325">
        <v>236.42</v>
      </c>
      <c r="K253" s="327"/>
      <c r="L253" s="325">
        <v>472.84</v>
      </c>
      <c r="M253" s="327"/>
      <c r="N253" s="329">
        <v>709.27</v>
      </c>
    </row>
    <row r="254" spans="1:14" ht="15">
      <c r="A254" s="140"/>
      <c r="B254" s="217"/>
      <c r="C254" s="220" t="s">
        <v>491</v>
      </c>
      <c r="D254" s="220" t="s">
        <v>460</v>
      </c>
      <c r="E254" s="220" t="s">
        <v>461</v>
      </c>
      <c r="F254" s="226" t="s">
        <v>360</v>
      </c>
      <c r="G254" s="304"/>
      <c r="H254" s="309">
        <v>822.35</v>
      </c>
      <c r="I254" s="307"/>
      <c r="J254" s="309">
        <v>1535.65</v>
      </c>
      <c r="K254" s="307"/>
      <c r="L254" s="309">
        <v>2248.95</v>
      </c>
      <c r="M254" s="307"/>
      <c r="N254" s="314">
        <v>3200</v>
      </c>
    </row>
    <row r="255" spans="1:14" ht="15">
      <c r="A255" s="140" t="s">
        <v>68</v>
      </c>
      <c r="B255" s="137" t="s">
        <v>67</v>
      </c>
      <c r="C255" s="222"/>
      <c r="D255" s="222"/>
      <c r="E255" s="222"/>
      <c r="F255" s="342"/>
      <c r="G255" s="158">
        <v>300771.12</v>
      </c>
      <c r="H255" s="159">
        <f>SUM(H256:H378)</f>
        <v>296226.11</v>
      </c>
      <c r="I255" s="159">
        <v>506491.44</v>
      </c>
      <c r="J255" s="159">
        <f>SUM(J256:J378)</f>
        <v>726768.07</v>
      </c>
      <c r="K255" s="159"/>
      <c r="L255" s="159">
        <f>SUM(L256:L378)</f>
        <v>1232403.68</v>
      </c>
      <c r="M255" s="159"/>
      <c r="N255" s="160">
        <f>SUM(N256:N378)</f>
        <v>1981727.04</v>
      </c>
    </row>
    <row r="256" spans="1:14" ht="15">
      <c r="A256" s="140"/>
      <c r="B256" s="217"/>
      <c r="C256" s="247" t="s">
        <v>492</v>
      </c>
      <c r="D256" s="247" t="s">
        <v>493</v>
      </c>
      <c r="E256" s="247" t="s">
        <v>494</v>
      </c>
      <c r="F256" s="249" t="s">
        <v>211</v>
      </c>
      <c r="G256" s="346"/>
      <c r="H256" s="361">
        <v>8694</v>
      </c>
      <c r="I256" s="350"/>
      <c r="J256" s="361">
        <v>17388</v>
      </c>
      <c r="K256" s="350"/>
      <c r="L256" s="361">
        <v>26082</v>
      </c>
      <c r="M256" s="350"/>
      <c r="N256" s="364">
        <v>34776</v>
      </c>
    </row>
    <row r="257" spans="1:14" ht="15">
      <c r="A257" s="140"/>
      <c r="B257" s="217"/>
      <c r="C257" s="260" t="s">
        <v>495</v>
      </c>
      <c r="D257" s="260" t="s">
        <v>493</v>
      </c>
      <c r="E257" s="260" t="s">
        <v>494</v>
      </c>
      <c r="F257" s="261" t="s">
        <v>225</v>
      </c>
      <c r="G257" s="366"/>
      <c r="H257" s="368">
        <v>1938</v>
      </c>
      <c r="I257" s="370"/>
      <c r="J257" s="368">
        <v>1938</v>
      </c>
      <c r="K257" s="370"/>
      <c r="L257" s="368">
        <v>1938</v>
      </c>
      <c r="M257" s="370"/>
      <c r="N257" s="372">
        <v>4669.48</v>
      </c>
    </row>
    <row r="258" spans="1:14" ht="15">
      <c r="A258" s="140"/>
      <c r="B258" s="217"/>
      <c r="C258" s="260" t="s">
        <v>496</v>
      </c>
      <c r="D258" s="260" t="s">
        <v>493</v>
      </c>
      <c r="E258" s="260" t="s">
        <v>494</v>
      </c>
      <c r="F258" s="261" t="s">
        <v>211</v>
      </c>
      <c r="G258" s="366"/>
      <c r="H258" s="368">
        <v>4999.05</v>
      </c>
      <c r="I258" s="370"/>
      <c r="J258" s="368">
        <v>10538.27</v>
      </c>
      <c r="K258" s="370"/>
      <c r="L258" s="368">
        <v>16077.49</v>
      </c>
      <c r="M258" s="370"/>
      <c r="N258" s="372">
        <v>21616.71</v>
      </c>
    </row>
    <row r="259" spans="1:14" ht="15">
      <c r="A259" s="140"/>
      <c r="B259" s="217"/>
      <c r="C259" s="260" t="s">
        <v>497</v>
      </c>
      <c r="D259" s="260" t="s">
        <v>493</v>
      </c>
      <c r="E259" s="260" t="s">
        <v>498</v>
      </c>
      <c r="F259" s="261" t="s">
        <v>211</v>
      </c>
      <c r="G259" s="366"/>
      <c r="H259" s="368">
        <v>0</v>
      </c>
      <c r="I259" s="370"/>
      <c r="J259" s="368">
        <v>515.44</v>
      </c>
      <c r="K259" s="370"/>
      <c r="L259" s="368">
        <v>1030.88</v>
      </c>
      <c r="M259" s="370"/>
      <c r="N259" s="372">
        <v>1546.31</v>
      </c>
    </row>
    <row r="260" spans="1:14" ht="15">
      <c r="A260" s="140"/>
      <c r="B260" s="217"/>
      <c r="C260" s="260" t="s">
        <v>499</v>
      </c>
      <c r="D260" s="260" t="s">
        <v>493</v>
      </c>
      <c r="E260" s="260" t="s">
        <v>498</v>
      </c>
      <c r="F260" s="261" t="s">
        <v>211</v>
      </c>
      <c r="G260" s="366"/>
      <c r="H260" s="368">
        <v>2418</v>
      </c>
      <c r="I260" s="370"/>
      <c r="J260" s="368">
        <v>4945.33</v>
      </c>
      <c r="K260" s="370"/>
      <c r="L260" s="368">
        <v>7472.66</v>
      </c>
      <c r="M260" s="370"/>
      <c r="N260" s="372">
        <v>10000</v>
      </c>
    </row>
    <row r="261" spans="1:14" ht="15">
      <c r="A261" s="140"/>
      <c r="B261" s="217"/>
      <c r="C261" s="260" t="s">
        <v>500</v>
      </c>
      <c r="D261" s="260" t="s">
        <v>493</v>
      </c>
      <c r="E261" s="260" t="s">
        <v>501</v>
      </c>
      <c r="F261" s="261" t="s">
        <v>211</v>
      </c>
      <c r="G261" s="366"/>
      <c r="H261" s="368">
        <v>0</v>
      </c>
      <c r="I261" s="370"/>
      <c r="J261" s="368">
        <v>1016.67</v>
      </c>
      <c r="K261" s="370"/>
      <c r="L261" s="368">
        <v>2033.34</v>
      </c>
      <c r="M261" s="370"/>
      <c r="N261" s="372">
        <v>3050</v>
      </c>
    </row>
    <row r="262" spans="1:14" ht="15">
      <c r="A262" s="140"/>
      <c r="B262" s="217"/>
      <c r="C262" s="260" t="s">
        <v>502</v>
      </c>
      <c r="D262" s="260" t="s">
        <v>493</v>
      </c>
      <c r="E262" s="260" t="s">
        <v>501</v>
      </c>
      <c r="F262" s="261" t="s">
        <v>211</v>
      </c>
      <c r="G262" s="366"/>
      <c r="H262" s="368">
        <v>4412.79</v>
      </c>
      <c r="I262" s="370"/>
      <c r="J262" s="368">
        <v>6012.78</v>
      </c>
      <c r="K262" s="370"/>
      <c r="L262" s="368">
        <v>7612.77</v>
      </c>
      <c r="M262" s="370"/>
      <c r="N262" s="372">
        <v>9212.75</v>
      </c>
    </row>
    <row r="263" spans="1:14" ht="15">
      <c r="A263" s="140"/>
      <c r="B263" s="217"/>
      <c r="C263" s="260" t="s">
        <v>503</v>
      </c>
      <c r="D263" s="260" t="s">
        <v>493</v>
      </c>
      <c r="E263" s="260" t="s">
        <v>498</v>
      </c>
      <c r="F263" s="261" t="s">
        <v>225</v>
      </c>
      <c r="G263" s="366"/>
      <c r="H263" s="368">
        <v>527.85</v>
      </c>
      <c r="I263" s="370"/>
      <c r="J263" s="368">
        <v>527.85</v>
      </c>
      <c r="K263" s="370"/>
      <c r="L263" s="368">
        <v>527.85</v>
      </c>
      <c r="M263" s="370"/>
      <c r="N263" s="372">
        <v>1559.85</v>
      </c>
    </row>
    <row r="264" spans="1:14" ht="15">
      <c r="A264" s="140"/>
      <c r="B264" s="217"/>
      <c r="C264" s="260" t="s">
        <v>504</v>
      </c>
      <c r="D264" s="260" t="s">
        <v>505</v>
      </c>
      <c r="E264" s="260" t="s">
        <v>506</v>
      </c>
      <c r="F264" s="261" t="s">
        <v>211</v>
      </c>
      <c r="G264" s="366"/>
      <c r="H264" s="368">
        <v>0</v>
      </c>
      <c r="I264" s="370"/>
      <c r="J264" s="368">
        <v>529.97</v>
      </c>
      <c r="K264" s="370"/>
      <c r="L264" s="368">
        <v>1059.94</v>
      </c>
      <c r="M264" s="370"/>
      <c r="N264" s="372">
        <v>1589.91</v>
      </c>
    </row>
    <row r="265" spans="1:14" ht="15">
      <c r="A265" s="140"/>
      <c r="B265" s="217"/>
      <c r="C265" s="260" t="s">
        <v>507</v>
      </c>
      <c r="D265" s="260" t="s">
        <v>493</v>
      </c>
      <c r="E265" s="260" t="s">
        <v>498</v>
      </c>
      <c r="F265" s="261" t="s">
        <v>225</v>
      </c>
      <c r="G265" s="366"/>
      <c r="H265" s="368">
        <v>0</v>
      </c>
      <c r="I265" s="370"/>
      <c r="J265" s="368">
        <v>0</v>
      </c>
      <c r="K265" s="370"/>
      <c r="L265" s="368">
        <v>0</v>
      </c>
      <c r="M265" s="370"/>
      <c r="N265" s="372">
        <v>10000</v>
      </c>
    </row>
    <row r="266" spans="1:14" ht="15">
      <c r="A266" s="140"/>
      <c r="B266" s="217"/>
      <c r="C266" s="260" t="s">
        <v>508</v>
      </c>
      <c r="D266" s="260" t="s">
        <v>509</v>
      </c>
      <c r="E266" s="260" t="s">
        <v>510</v>
      </c>
      <c r="F266" s="261" t="s">
        <v>211</v>
      </c>
      <c r="G266" s="366"/>
      <c r="H266" s="368">
        <v>0</v>
      </c>
      <c r="I266" s="370"/>
      <c r="J266" s="368">
        <v>5957</v>
      </c>
      <c r="K266" s="370"/>
      <c r="L266" s="368">
        <v>11914</v>
      </c>
      <c r="M266" s="370"/>
      <c r="N266" s="372">
        <v>17871</v>
      </c>
    </row>
    <row r="267" spans="1:14" ht="15">
      <c r="A267" s="140"/>
      <c r="B267" s="217"/>
      <c r="C267" s="260" t="s">
        <v>511</v>
      </c>
      <c r="D267" s="260" t="s">
        <v>512</v>
      </c>
      <c r="E267" s="260" t="s">
        <v>513</v>
      </c>
      <c r="F267" s="261" t="s">
        <v>225</v>
      </c>
      <c r="G267" s="366"/>
      <c r="H267" s="368">
        <v>0</v>
      </c>
      <c r="I267" s="370"/>
      <c r="J267" s="368">
        <v>3500</v>
      </c>
      <c r="K267" s="370"/>
      <c r="L267" s="368">
        <v>3500</v>
      </c>
      <c r="M267" s="370"/>
      <c r="N267" s="372">
        <v>3500</v>
      </c>
    </row>
    <row r="268" spans="1:14" ht="15">
      <c r="A268" s="140"/>
      <c r="B268" s="217"/>
      <c r="C268" s="260" t="s">
        <v>514</v>
      </c>
      <c r="D268" s="260" t="s">
        <v>505</v>
      </c>
      <c r="E268" s="260" t="s">
        <v>515</v>
      </c>
      <c r="F268" s="261" t="s">
        <v>211</v>
      </c>
      <c r="G268" s="366"/>
      <c r="H268" s="368">
        <v>1353.77</v>
      </c>
      <c r="I268" s="370"/>
      <c r="J268" s="368">
        <v>1854.81</v>
      </c>
      <c r="K268" s="370"/>
      <c r="L268" s="368">
        <v>2355.85</v>
      </c>
      <c r="M268" s="370"/>
      <c r="N268" s="372">
        <v>2856.88</v>
      </c>
    </row>
    <row r="269" spans="1:14" ht="15">
      <c r="A269" s="140"/>
      <c r="B269" s="217"/>
      <c r="C269" s="260" t="s">
        <v>516</v>
      </c>
      <c r="D269" s="260" t="s">
        <v>509</v>
      </c>
      <c r="E269" s="260" t="s">
        <v>517</v>
      </c>
      <c r="F269" s="261" t="s">
        <v>199</v>
      </c>
      <c r="G269" s="366"/>
      <c r="H269" s="368">
        <v>3230.8</v>
      </c>
      <c r="I269" s="370"/>
      <c r="J269" s="368">
        <v>4432.44</v>
      </c>
      <c r="K269" s="370"/>
      <c r="L269" s="368">
        <v>6200</v>
      </c>
      <c r="M269" s="370"/>
      <c r="N269" s="372">
        <v>6200</v>
      </c>
    </row>
    <row r="270" spans="1:14" ht="15">
      <c r="A270" s="140"/>
      <c r="B270" s="217"/>
      <c r="C270" s="260" t="s">
        <v>518</v>
      </c>
      <c r="D270" s="260" t="s">
        <v>505</v>
      </c>
      <c r="E270" s="260" t="s">
        <v>506</v>
      </c>
      <c r="F270" s="261" t="s">
        <v>211</v>
      </c>
      <c r="G270" s="366"/>
      <c r="H270" s="368">
        <v>0</v>
      </c>
      <c r="I270" s="370"/>
      <c r="J270" s="368">
        <v>333.33</v>
      </c>
      <c r="K270" s="370"/>
      <c r="L270" s="368">
        <v>666.66</v>
      </c>
      <c r="M270" s="370"/>
      <c r="N270" s="372">
        <v>1000</v>
      </c>
    </row>
    <row r="271" spans="1:14" ht="15">
      <c r="A271" s="140"/>
      <c r="B271" s="217"/>
      <c r="C271" s="260" t="s">
        <v>519</v>
      </c>
      <c r="D271" s="260" t="s">
        <v>520</v>
      </c>
      <c r="E271" s="260" t="s">
        <v>521</v>
      </c>
      <c r="F271" s="261" t="s">
        <v>211</v>
      </c>
      <c r="G271" s="366"/>
      <c r="H271" s="368">
        <v>2034.55</v>
      </c>
      <c r="I271" s="370"/>
      <c r="J271" s="368">
        <v>4351.6</v>
      </c>
      <c r="K271" s="370"/>
      <c r="L271" s="368">
        <v>6668.65</v>
      </c>
      <c r="M271" s="370"/>
      <c r="N271" s="372">
        <v>8985.7</v>
      </c>
    </row>
    <row r="272" spans="1:14" ht="15">
      <c r="A272" s="140"/>
      <c r="B272" s="217"/>
      <c r="C272" s="260" t="s">
        <v>522</v>
      </c>
      <c r="D272" s="260" t="s">
        <v>520</v>
      </c>
      <c r="E272" s="260" t="s">
        <v>523</v>
      </c>
      <c r="F272" s="261" t="s">
        <v>211</v>
      </c>
      <c r="G272" s="366"/>
      <c r="H272" s="368">
        <v>0</v>
      </c>
      <c r="I272" s="370"/>
      <c r="J272" s="368">
        <v>333.33</v>
      </c>
      <c r="K272" s="370"/>
      <c r="L272" s="368">
        <v>666.66</v>
      </c>
      <c r="M272" s="370"/>
      <c r="N272" s="372">
        <v>1000</v>
      </c>
    </row>
    <row r="273" spans="1:14" ht="15">
      <c r="A273" s="140"/>
      <c r="B273" s="217"/>
      <c r="C273" s="260" t="s">
        <v>524</v>
      </c>
      <c r="D273" s="260" t="s">
        <v>520</v>
      </c>
      <c r="E273" s="260" t="s">
        <v>525</v>
      </c>
      <c r="F273" s="261" t="s">
        <v>211</v>
      </c>
      <c r="G273" s="366"/>
      <c r="H273" s="368">
        <v>0</v>
      </c>
      <c r="I273" s="370"/>
      <c r="J273" s="368">
        <v>5380.51</v>
      </c>
      <c r="K273" s="370"/>
      <c r="L273" s="368">
        <v>10761.02</v>
      </c>
      <c r="M273" s="370"/>
      <c r="N273" s="372">
        <v>16141.53</v>
      </c>
    </row>
    <row r="274" spans="1:14" ht="15">
      <c r="A274" s="140"/>
      <c r="B274" s="217"/>
      <c r="C274" s="260" t="s">
        <v>526</v>
      </c>
      <c r="D274" s="260" t="s">
        <v>520</v>
      </c>
      <c r="E274" s="260" t="s">
        <v>527</v>
      </c>
      <c r="F274" s="261" t="s">
        <v>211</v>
      </c>
      <c r="G274" s="366"/>
      <c r="H274" s="368">
        <v>0</v>
      </c>
      <c r="I274" s="370"/>
      <c r="J274" s="368">
        <v>166.67</v>
      </c>
      <c r="K274" s="370"/>
      <c r="L274" s="368">
        <v>333.34</v>
      </c>
      <c r="M274" s="370"/>
      <c r="N274" s="372">
        <v>500</v>
      </c>
    </row>
    <row r="275" spans="1:14" ht="15">
      <c r="A275" s="140"/>
      <c r="B275" s="217"/>
      <c r="C275" s="260" t="s">
        <v>528</v>
      </c>
      <c r="D275" s="260" t="s">
        <v>529</v>
      </c>
      <c r="E275" s="260" t="s">
        <v>530</v>
      </c>
      <c r="F275" s="261" t="s">
        <v>211</v>
      </c>
      <c r="G275" s="366"/>
      <c r="H275" s="368">
        <v>0</v>
      </c>
      <c r="I275" s="370"/>
      <c r="J275" s="368">
        <v>447.33</v>
      </c>
      <c r="K275" s="370"/>
      <c r="L275" s="368">
        <v>894.66</v>
      </c>
      <c r="M275" s="370"/>
      <c r="N275" s="372">
        <v>1342</v>
      </c>
    </row>
    <row r="276" spans="1:14" ht="15">
      <c r="A276" s="140"/>
      <c r="B276" s="217"/>
      <c r="C276" s="260" t="s">
        <v>531</v>
      </c>
      <c r="D276" s="260" t="s">
        <v>509</v>
      </c>
      <c r="E276" s="260" t="s">
        <v>510</v>
      </c>
      <c r="F276" s="261" t="s">
        <v>211</v>
      </c>
      <c r="G276" s="366"/>
      <c r="H276" s="368">
        <v>1067.5</v>
      </c>
      <c r="I276" s="370"/>
      <c r="J276" s="368">
        <v>2734.17</v>
      </c>
      <c r="K276" s="370"/>
      <c r="L276" s="368">
        <v>4400.84</v>
      </c>
      <c r="M276" s="370"/>
      <c r="N276" s="372">
        <v>6067.5</v>
      </c>
    </row>
    <row r="277" spans="1:14" ht="15">
      <c r="A277" s="140"/>
      <c r="B277" s="217"/>
      <c r="C277" s="260" t="s">
        <v>532</v>
      </c>
      <c r="D277" s="260" t="s">
        <v>533</v>
      </c>
      <c r="E277" s="260" t="s">
        <v>534</v>
      </c>
      <c r="F277" s="261" t="s">
        <v>211</v>
      </c>
      <c r="G277" s="366"/>
      <c r="H277" s="368">
        <v>950</v>
      </c>
      <c r="I277" s="370"/>
      <c r="J277" s="368">
        <v>1633.33</v>
      </c>
      <c r="K277" s="370"/>
      <c r="L277" s="368">
        <v>2316.66</v>
      </c>
      <c r="M277" s="370"/>
      <c r="N277" s="372">
        <v>3000</v>
      </c>
    </row>
    <row r="278" spans="1:14" ht="15">
      <c r="A278" s="140"/>
      <c r="B278" s="217"/>
      <c r="C278" s="260" t="s">
        <v>535</v>
      </c>
      <c r="D278" s="260" t="s">
        <v>536</v>
      </c>
      <c r="E278" s="260" t="s">
        <v>537</v>
      </c>
      <c r="F278" s="261" t="s">
        <v>211</v>
      </c>
      <c r="G278" s="366"/>
      <c r="H278" s="368">
        <v>8527.8</v>
      </c>
      <c r="I278" s="370"/>
      <c r="J278" s="368">
        <v>8527.8</v>
      </c>
      <c r="K278" s="370"/>
      <c r="L278" s="368">
        <v>8527.8</v>
      </c>
      <c r="M278" s="370"/>
      <c r="N278" s="372">
        <v>8527.8</v>
      </c>
    </row>
    <row r="279" spans="1:14" ht="15">
      <c r="A279" s="140"/>
      <c r="B279" s="217"/>
      <c r="C279" s="260" t="s">
        <v>538</v>
      </c>
      <c r="D279" s="260" t="s">
        <v>529</v>
      </c>
      <c r="E279" s="260" t="s">
        <v>530</v>
      </c>
      <c r="F279" s="261" t="s">
        <v>211</v>
      </c>
      <c r="G279" s="366"/>
      <c r="H279" s="368">
        <v>0</v>
      </c>
      <c r="I279" s="370"/>
      <c r="J279" s="368">
        <v>500</v>
      </c>
      <c r="K279" s="370"/>
      <c r="L279" s="368">
        <v>1000</v>
      </c>
      <c r="M279" s="370"/>
      <c r="N279" s="372">
        <v>1500</v>
      </c>
    </row>
    <row r="280" spans="1:14" ht="15">
      <c r="A280" s="140"/>
      <c r="B280" s="217"/>
      <c r="C280" s="260" t="s">
        <v>539</v>
      </c>
      <c r="D280" s="260" t="s">
        <v>540</v>
      </c>
      <c r="E280" s="260" t="s">
        <v>541</v>
      </c>
      <c r="F280" s="261" t="s">
        <v>211</v>
      </c>
      <c r="G280" s="366"/>
      <c r="H280" s="368">
        <v>260</v>
      </c>
      <c r="I280" s="370"/>
      <c r="J280" s="368">
        <v>2101.67</v>
      </c>
      <c r="K280" s="370"/>
      <c r="L280" s="368">
        <v>3943.34</v>
      </c>
      <c r="M280" s="370"/>
      <c r="N280" s="372">
        <v>5785</v>
      </c>
    </row>
    <row r="281" spans="1:14" ht="15">
      <c r="A281" s="140"/>
      <c r="B281" s="217"/>
      <c r="C281" s="260" t="s">
        <v>542</v>
      </c>
      <c r="D281" s="260" t="s">
        <v>540</v>
      </c>
      <c r="E281" s="260" t="s">
        <v>543</v>
      </c>
      <c r="F281" s="261" t="s">
        <v>211</v>
      </c>
      <c r="G281" s="366"/>
      <c r="H281" s="368">
        <v>0</v>
      </c>
      <c r="I281" s="370"/>
      <c r="J281" s="368">
        <v>333.33</v>
      </c>
      <c r="K281" s="370"/>
      <c r="L281" s="368">
        <v>666.66</v>
      </c>
      <c r="M281" s="370"/>
      <c r="N281" s="372">
        <v>1000</v>
      </c>
    </row>
    <row r="282" spans="1:14" ht="15">
      <c r="A282" s="140"/>
      <c r="B282" s="217"/>
      <c r="C282" s="260" t="s">
        <v>544</v>
      </c>
      <c r="D282" s="260" t="s">
        <v>545</v>
      </c>
      <c r="E282" s="260" t="s">
        <v>546</v>
      </c>
      <c r="F282" s="261" t="s">
        <v>211</v>
      </c>
      <c r="G282" s="366"/>
      <c r="H282" s="368">
        <v>0</v>
      </c>
      <c r="I282" s="370"/>
      <c r="J282" s="368">
        <v>6418.19</v>
      </c>
      <c r="K282" s="370"/>
      <c r="L282" s="368">
        <v>12836.38</v>
      </c>
      <c r="M282" s="370"/>
      <c r="N282" s="372">
        <v>19254.56</v>
      </c>
    </row>
    <row r="283" spans="1:14" ht="15">
      <c r="A283" s="140"/>
      <c r="B283" s="217"/>
      <c r="C283" s="260" t="s">
        <v>547</v>
      </c>
      <c r="D283" s="260" t="s">
        <v>533</v>
      </c>
      <c r="E283" s="260" t="s">
        <v>534</v>
      </c>
      <c r="F283" s="261" t="s">
        <v>199</v>
      </c>
      <c r="G283" s="366"/>
      <c r="H283" s="368">
        <v>2030.08</v>
      </c>
      <c r="I283" s="370"/>
      <c r="J283" s="368">
        <v>6572.71</v>
      </c>
      <c r="K283" s="370"/>
      <c r="L283" s="368">
        <v>17807.7</v>
      </c>
      <c r="M283" s="370"/>
      <c r="N283" s="372">
        <v>18917.19</v>
      </c>
    </row>
    <row r="284" spans="1:14" ht="15">
      <c r="A284" s="140"/>
      <c r="B284" s="217"/>
      <c r="C284" s="260" t="s">
        <v>548</v>
      </c>
      <c r="D284" s="260" t="s">
        <v>529</v>
      </c>
      <c r="E284" s="260" t="s">
        <v>530</v>
      </c>
      <c r="F284" s="261" t="s">
        <v>211</v>
      </c>
      <c r="G284" s="366"/>
      <c r="H284" s="368">
        <v>0</v>
      </c>
      <c r="I284" s="370"/>
      <c r="J284" s="368">
        <v>1000</v>
      </c>
      <c r="K284" s="370"/>
      <c r="L284" s="368">
        <v>2000</v>
      </c>
      <c r="M284" s="370"/>
      <c r="N284" s="372">
        <v>3000</v>
      </c>
    </row>
    <row r="285" spans="1:14" ht="15">
      <c r="A285" s="140"/>
      <c r="B285" s="217"/>
      <c r="C285" s="260" t="s">
        <v>549</v>
      </c>
      <c r="D285" s="260" t="s">
        <v>512</v>
      </c>
      <c r="E285" s="260" t="s">
        <v>550</v>
      </c>
      <c r="F285" s="261" t="s">
        <v>211</v>
      </c>
      <c r="G285" s="366"/>
      <c r="H285" s="368">
        <v>0</v>
      </c>
      <c r="I285" s="370"/>
      <c r="J285" s="368">
        <v>392.22</v>
      </c>
      <c r="K285" s="370"/>
      <c r="L285" s="368">
        <v>784.44</v>
      </c>
      <c r="M285" s="370"/>
      <c r="N285" s="372">
        <v>1176.67</v>
      </c>
    </row>
    <row r="286" spans="1:14" ht="15">
      <c r="A286" s="140"/>
      <c r="B286" s="217"/>
      <c r="C286" s="260" t="s">
        <v>551</v>
      </c>
      <c r="D286" s="260" t="s">
        <v>552</v>
      </c>
      <c r="E286" s="260" t="s">
        <v>553</v>
      </c>
      <c r="F286" s="261" t="s">
        <v>211</v>
      </c>
      <c r="G286" s="366"/>
      <c r="H286" s="368">
        <v>0</v>
      </c>
      <c r="I286" s="370"/>
      <c r="J286" s="368">
        <v>1283.33</v>
      </c>
      <c r="K286" s="370"/>
      <c r="L286" s="368">
        <v>2566.66</v>
      </c>
      <c r="M286" s="370"/>
      <c r="N286" s="372">
        <v>3850</v>
      </c>
    </row>
    <row r="287" spans="1:14" ht="15">
      <c r="A287" s="140"/>
      <c r="B287" s="217"/>
      <c r="C287" s="260" t="s">
        <v>554</v>
      </c>
      <c r="D287" s="260" t="s">
        <v>533</v>
      </c>
      <c r="E287" s="260" t="s">
        <v>244</v>
      </c>
      <c r="F287" s="261" t="s">
        <v>211</v>
      </c>
      <c r="G287" s="366"/>
      <c r="H287" s="368">
        <v>1352</v>
      </c>
      <c r="I287" s="370"/>
      <c r="J287" s="368">
        <v>1568</v>
      </c>
      <c r="K287" s="370"/>
      <c r="L287" s="368">
        <v>1784</v>
      </c>
      <c r="M287" s="370"/>
      <c r="N287" s="372">
        <v>2000</v>
      </c>
    </row>
    <row r="288" spans="1:14" ht="15">
      <c r="A288" s="140"/>
      <c r="B288" s="217"/>
      <c r="C288" s="260" t="s">
        <v>555</v>
      </c>
      <c r="D288" s="260" t="s">
        <v>505</v>
      </c>
      <c r="E288" s="260" t="s">
        <v>556</v>
      </c>
      <c r="F288" s="261" t="s">
        <v>211</v>
      </c>
      <c r="G288" s="366"/>
      <c r="H288" s="368">
        <v>1240.7</v>
      </c>
      <c r="I288" s="370"/>
      <c r="J288" s="368">
        <v>3827.13</v>
      </c>
      <c r="K288" s="370"/>
      <c r="L288" s="368">
        <v>6413.56</v>
      </c>
      <c r="M288" s="370"/>
      <c r="N288" s="372">
        <v>9000</v>
      </c>
    </row>
    <row r="289" spans="1:14" ht="15">
      <c r="A289" s="140"/>
      <c r="B289" s="217"/>
      <c r="C289" s="260" t="s">
        <v>557</v>
      </c>
      <c r="D289" s="260" t="s">
        <v>540</v>
      </c>
      <c r="E289" s="260" t="s">
        <v>558</v>
      </c>
      <c r="F289" s="261" t="s">
        <v>211</v>
      </c>
      <c r="G289" s="366"/>
      <c r="H289" s="368">
        <v>1042.99</v>
      </c>
      <c r="I289" s="370"/>
      <c r="J289" s="368">
        <v>1738.32</v>
      </c>
      <c r="K289" s="370"/>
      <c r="L289" s="368">
        <v>2433.65</v>
      </c>
      <c r="M289" s="370"/>
      <c r="N289" s="372">
        <v>3128.99</v>
      </c>
    </row>
    <row r="290" spans="1:14" ht="15">
      <c r="A290" s="140"/>
      <c r="B290" s="217"/>
      <c r="C290" s="260" t="s">
        <v>559</v>
      </c>
      <c r="D290" s="260" t="s">
        <v>505</v>
      </c>
      <c r="E290" s="260" t="s">
        <v>560</v>
      </c>
      <c r="F290" s="261" t="s">
        <v>225</v>
      </c>
      <c r="G290" s="366"/>
      <c r="H290" s="368">
        <v>1159.97</v>
      </c>
      <c r="I290" s="370"/>
      <c r="J290" s="368">
        <v>2159.97</v>
      </c>
      <c r="K290" s="370"/>
      <c r="L290" s="368">
        <v>3159.97</v>
      </c>
      <c r="M290" s="370"/>
      <c r="N290" s="372">
        <v>5407.97</v>
      </c>
    </row>
    <row r="291" spans="1:14" ht="15">
      <c r="A291" s="140"/>
      <c r="B291" s="217"/>
      <c r="C291" s="260" t="s">
        <v>561</v>
      </c>
      <c r="D291" s="260" t="s">
        <v>529</v>
      </c>
      <c r="E291" s="260" t="s">
        <v>530</v>
      </c>
      <c r="F291" s="261" t="s">
        <v>211</v>
      </c>
      <c r="G291" s="366"/>
      <c r="H291" s="368">
        <v>0</v>
      </c>
      <c r="I291" s="370"/>
      <c r="J291" s="368">
        <v>3533.17</v>
      </c>
      <c r="K291" s="370"/>
      <c r="L291" s="368">
        <v>7066.34</v>
      </c>
      <c r="M291" s="370"/>
      <c r="N291" s="372">
        <v>10599.5</v>
      </c>
    </row>
    <row r="292" spans="1:14" ht="15">
      <c r="A292" s="140"/>
      <c r="B292" s="217"/>
      <c r="C292" s="260" t="s">
        <v>562</v>
      </c>
      <c r="D292" s="260" t="s">
        <v>505</v>
      </c>
      <c r="E292" s="260" t="s">
        <v>563</v>
      </c>
      <c r="F292" s="261" t="s">
        <v>211</v>
      </c>
      <c r="G292" s="366"/>
      <c r="H292" s="368">
        <v>2711.02</v>
      </c>
      <c r="I292" s="370"/>
      <c r="J292" s="368">
        <v>11409.43</v>
      </c>
      <c r="K292" s="370"/>
      <c r="L292" s="368">
        <v>20107.84</v>
      </c>
      <c r="M292" s="370"/>
      <c r="N292" s="372">
        <v>28806.26</v>
      </c>
    </row>
    <row r="293" spans="1:14" ht="15">
      <c r="A293" s="140"/>
      <c r="B293" s="217"/>
      <c r="C293" s="260" t="s">
        <v>564</v>
      </c>
      <c r="D293" s="260" t="s">
        <v>512</v>
      </c>
      <c r="E293" s="260" t="s">
        <v>565</v>
      </c>
      <c r="F293" s="261" t="s">
        <v>211</v>
      </c>
      <c r="G293" s="366"/>
      <c r="H293" s="368">
        <v>0</v>
      </c>
      <c r="I293" s="370"/>
      <c r="J293" s="368">
        <v>2658.47</v>
      </c>
      <c r="K293" s="370"/>
      <c r="L293" s="368">
        <v>5316.94</v>
      </c>
      <c r="M293" s="370"/>
      <c r="N293" s="372">
        <v>7975.42</v>
      </c>
    </row>
    <row r="294" spans="1:14" ht="15">
      <c r="A294" s="140"/>
      <c r="B294" s="217"/>
      <c r="C294" s="260" t="s">
        <v>566</v>
      </c>
      <c r="D294" s="260" t="s">
        <v>540</v>
      </c>
      <c r="E294" s="260" t="s">
        <v>567</v>
      </c>
      <c r="F294" s="261" t="s">
        <v>211</v>
      </c>
      <c r="G294" s="366"/>
      <c r="H294" s="368">
        <v>1500.62</v>
      </c>
      <c r="I294" s="370"/>
      <c r="J294" s="368">
        <v>2500.62</v>
      </c>
      <c r="K294" s="370"/>
      <c r="L294" s="368">
        <v>3500.62</v>
      </c>
      <c r="M294" s="370"/>
      <c r="N294" s="372">
        <v>4500.62</v>
      </c>
    </row>
    <row r="295" spans="1:14" ht="15">
      <c r="A295" s="140"/>
      <c r="B295" s="217"/>
      <c r="C295" s="260" t="s">
        <v>568</v>
      </c>
      <c r="D295" s="260" t="s">
        <v>569</v>
      </c>
      <c r="E295" s="260" t="s">
        <v>570</v>
      </c>
      <c r="F295" s="261" t="s">
        <v>211</v>
      </c>
      <c r="G295" s="366"/>
      <c r="H295" s="368">
        <v>17366.02</v>
      </c>
      <c r="I295" s="370"/>
      <c r="J295" s="368">
        <v>36273.18</v>
      </c>
      <c r="K295" s="370"/>
      <c r="L295" s="368">
        <v>55180.34</v>
      </c>
      <c r="M295" s="370"/>
      <c r="N295" s="372">
        <v>74087.5</v>
      </c>
    </row>
    <row r="296" spans="1:14" ht="15">
      <c r="A296" s="140"/>
      <c r="B296" s="217"/>
      <c r="C296" s="260" t="s">
        <v>571</v>
      </c>
      <c r="D296" s="260" t="s">
        <v>529</v>
      </c>
      <c r="E296" s="260" t="s">
        <v>530</v>
      </c>
      <c r="F296" s="261" t="s">
        <v>211</v>
      </c>
      <c r="G296" s="366"/>
      <c r="H296" s="368">
        <v>38063.98</v>
      </c>
      <c r="I296" s="370"/>
      <c r="J296" s="368">
        <v>62278.71</v>
      </c>
      <c r="K296" s="370"/>
      <c r="L296" s="368">
        <v>86493.44</v>
      </c>
      <c r="M296" s="370"/>
      <c r="N296" s="372">
        <v>110708.18</v>
      </c>
    </row>
    <row r="297" spans="1:14" ht="15">
      <c r="A297" s="140"/>
      <c r="B297" s="217"/>
      <c r="C297" s="260" t="s">
        <v>572</v>
      </c>
      <c r="D297" s="260" t="s">
        <v>529</v>
      </c>
      <c r="E297" s="260" t="s">
        <v>573</v>
      </c>
      <c r="F297" s="261" t="s">
        <v>211</v>
      </c>
      <c r="G297" s="366"/>
      <c r="H297" s="368">
        <v>0</v>
      </c>
      <c r="I297" s="370"/>
      <c r="J297" s="368">
        <v>6928.11</v>
      </c>
      <c r="K297" s="370"/>
      <c r="L297" s="368">
        <v>13856.22</v>
      </c>
      <c r="M297" s="370"/>
      <c r="N297" s="372">
        <v>20784.32</v>
      </c>
    </row>
    <row r="298" spans="1:14" ht="15">
      <c r="A298" s="140"/>
      <c r="B298" s="217"/>
      <c r="C298" s="260" t="s">
        <v>574</v>
      </c>
      <c r="D298" s="260" t="s">
        <v>529</v>
      </c>
      <c r="E298" s="260" t="s">
        <v>530</v>
      </c>
      <c r="F298" s="261" t="s">
        <v>211</v>
      </c>
      <c r="G298" s="366"/>
      <c r="H298" s="368">
        <v>1903.02</v>
      </c>
      <c r="I298" s="370"/>
      <c r="J298" s="368">
        <v>2147.4</v>
      </c>
      <c r="K298" s="370"/>
      <c r="L298" s="368">
        <v>2391.78</v>
      </c>
      <c r="M298" s="370"/>
      <c r="N298" s="372">
        <v>2636.17</v>
      </c>
    </row>
    <row r="299" spans="1:14" ht="15">
      <c r="A299" s="140"/>
      <c r="B299" s="217"/>
      <c r="C299" s="260" t="s">
        <v>575</v>
      </c>
      <c r="D299" s="260" t="s">
        <v>533</v>
      </c>
      <c r="E299" s="260" t="s">
        <v>534</v>
      </c>
      <c r="F299" s="261" t="s">
        <v>211</v>
      </c>
      <c r="G299" s="366"/>
      <c r="H299" s="368">
        <v>1664.31</v>
      </c>
      <c r="I299" s="370"/>
      <c r="J299" s="368">
        <v>1891.64</v>
      </c>
      <c r="K299" s="370"/>
      <c r="L299" s="368">
        <v>2118.97</v>
      </c>
      <c r="M299" s="370"/>
      <c r="N299" s="372">
        <v>2346.31</v>
      </c>
    </row>
    <row r="300" spans="1:14" ht="15">
      <c r="A300" s="140"/>
      <c r="B300" s="217"/>
      <c r="C300" s="260" t="s">
        <v>576</v>
      </c>
      <c r="D300" s="260" t="s">
        <v>577</v>
      </c>
      <c r="E300" s="260" t="s">
        <v>578</v>
      </c>
      <c r="F300" s="261" t="s">
        <v>211</v>
      </c>
      <c r="G300" s="366"/>
      <c r="H300" s="368">
        <v>0</v>
      </c>
      <c r="I300" s="370"/>
      <c r="J300" s="368">
        <v>133.33</v>
      </c>
      <c r="K300" s="370"/>
      <c r="L300" s="368">
        <v>266.66</v>
      </c>
      <c r="M300" s="370"/>
      <c r="N300" s="372">
        <v>400</v>
      </c>
    </row>
    <row r="301" spans="1:14" ht="15">
      <c r="A301" s="140"/>
      <c r="B301" s="217"/>
      <c r="C301" s="260" t="s">
        <v>579</v>
      </c>
      <c r="D301" s="260" t="s">
        <v>540</v>
      </c>
      <c r="E301" s="260" t="s">
        <v>567</v>
      </c>
      <c r="F301" s="261" t="s">
        <v>211</v>
      </c>
      <c r="G301" s="366"/>
      <c r="H301" s="368">
        <v>0</v>
      </c>
      <c r="I301" s="370"/>
      <c r="J301" s="368">
        <v>333.33</v>
      </c>
      <c r="K301" s="370"/>
      <c r="L301" s="368">
        <v>666.66</v>
      </c>
      <c r="M301" s="370"/>
      <c r="N301" s="372">
        <v>1000</v>
      </c>
    </row>
    <row r="302" spans="1:14" ht="15">
      <c r="A302" s="140"/>
      <c r="B302" s="217"/>
      <c r="C302" s="260" t="s">
        <v>580</v>
      </c>
      <c r="D302" s="260" t="s">
        <v>512</v>
      </c>
      <c r="E302" s="260" t="s">
        <v>513</v>
      </c>
      <c r="F302" s="261" t="s">
        <v>211</v>
      </c>
      <c r="G302" s="366"/>
      <c r="H302" s="368">
        <v>590.48</v>
      </c>
      <c r="I302" s="370"/>
      <c r="J302" s="368">
        <v>1257.15</v>
      </c>
      <c r="K302" s="370"/>
      <c r="L302" s="368">
        <v>1923.82</v>
      </c>
      <c r="M302" s="370"/>
      <c r="N302" s="372">
        <v>2590.48</v>
      </c>
    </row>
    <row r="303" spans="1:14" ht="15">
      <c r="A303" s="140"/>
      <c r="B303" s="217"/>
      <c r="C303" s="260" t="s">
        <v>581</v>
      </c>
      <c r="D303" s="260" t="s">
        <v>512</v>
      </c>
      <c r="E303" s="260" t="s">
        <v>582</v>
      </c>
      <c r="F303" s="261" t="s">
        <v>211</v>
      </c>
      <c r="G303" s="366"/>
      <c r="H303" s="368">
        <v>0</v>
      </c>
      <c r="I303" s="370"/>
      <c r="J303" s="368">
        <v>166.67</v>
      </c>
      <c r="K303" s="370"/>
      <c r="L303" s="368">
        <v>333.34</v>
      </c>
      <c r="M303" s="370"/>
      <c r="N303" s="372">
        <v>500</v>
      </c>
    </row>
    <row r="304" spans="1:14" ht="15">
      <c r="A304" s="140"/>
      <c r="B304" s="217"/>
      <c r="C304" s="260" t="s">
        <v>583</v>
      </c>
      <c r="D304" s="260" t="s">
        <v>512</v>
      </c>
      <c r="E304" s="260" t="s">
        <v>582</v>
      </c>
      <c r="F304" s="261" t="s">
        <v>211</v>
      </c>
      <c r="G304" s="366"/>
      <c r="H304" s="368">
        <v>0</v>
      </c>
      <c r="I304" s="370"/>
      <c r="J304" s="368">
        <v>233.33</v>
      </c>
      <c r="K304" s="370"/>
      <c r="L304" s="368">
        <v>466.66</v>
      </c>
      <c r="M304" s="370"/>
      <c r="N304" s="372">
        <v>700</v>
      </c>
    </row>
    <row r="305" spans="1:14" ht="15">
      <c r="A305" s="140"/>
      <c r="B305" s="217"/>
      <c r="C305" s="260" t="s">
        <v>584</v>
      </c>
      <c r="D305" s="260" t="s">
        <v>512</v>
      </c>
      <c r="E305" s="260" t="s">
        <v>582</v>
      </c>
      <c r="F305" s="261" t="s">
        <v>211</v>
      </c>
      <c r="G305" s="366"/>
      <c r="H305" s="368">
        <v>2196</v>
      </c>
      <c r="I305" s="370"/>
      <c r="J305" s="368">
        <v>2297.33</v>
      </c>
      <c r="K305" s="370"/>
      <c r="L305" s="368">
        <v>2398.66</v>
      </c>
      <c r="M305" s="370"/>
      <c r="N305" s="372">
        <v>2500</v>
      </c>
    </row>
    <row r="306" spans="1:14" ht="15">
      <c r="A306" s="140"/>
      <c r="B306" s="217"/>
      <c r="C306" s="260" t="s">
        <v>585</v>
      </c>
      <c r="D306" s="260" t="s">
        <v>520</v>
      </c>
      <c r="E306" s="260" t="s">
        <v>521</v>
      </c>
      <c r="F306" s="261" t="s">
        <v>211</v>
      </c>
      <c r="G306" s="366"/>
      <c r="H306" s="368">
        <v>0</v>
      </c>
      <c r="I306" s="370"/>
      <c r="J306" s="368">
        <v>50</v>
      </c>
      <c r="K306" s="370"/>
      <c r="L306" s="368">
        <v>100</v>
      </c>
      <c r="M306" s="370"/>
      <c r="N306" s="372">
        <v>150</v>
      </c>
    </row>
    <row r="307" spans="1:14" ht="15">
      <c r="A307" s="140"/>
      <c r="B307" s="217"/>
      <c r="C307" s="260" t="s">
        <v>586</v>
      </c>
      <c r="D307" s="260" t="s">
        <v>587</v>
      </c>
      <c r="E307" s="260" t="s">
        <v>588</v>
      </c>
      <c r="F307" s="261" t="s">
        <v>211</v>
      </c>
      <c r="G307" s="366"/>
      <c r="H307" s="368">
        <v>0</v>
      </c>
      <c r="I307" s="370"/>
      <c r="J307" s="368">
        <v>166.67</v>
      </c>
      <c r="K307" s="370"/>
      <c r="L307" s="368">
        <v>333.34</v>
      </c>
      <c r="M307" s="370"/>
      <c r="N307" s="372">
        <v>500</v>
      </c>
    </row>
    <row r="308" spans="1:14" ht="15">
      <c r="A308" s="140"/>
      <c r="B308" s="217"/>
      <c r="C308" s="260" t="s">
        <v>589</v>
      </c>
      <c r="D308" s="260" t="s">
        <v>533</v>
      </c>
      <c r="E308" s="260" t="s">
        <v>590</v>
      </c>
      <c r="F308" s="261" t="s">
        <v>211</v>
      </c>
      <c r="G308" s="366"/>
      <c r="H308" s="368">
        <v>0</v>
      </c>
      <c r="I308" s="370"/>
      <c r="J308" s="368">
        <v>166.67</v>
      </c>
      <c r="K308" s="370"/>
      <c r="L308" s="368">
        <v>333.34</v>
      </c>
      <c r="M308" s="370"/>
      <c r="N308" s="372">
        <v>500</v>
      </c>
    </row>
    <row r="309" spans="1:14" ht="15">
      <c r="A309" s="140"/>
      <c r="B309" s="217"/>
      <c r="C309" s="260" t="s">
        <v>591</v>
      </c>
      <c r="D309" s="260" t="s">
        <v>577</v>
      </c>
      <c r="E309" s="260" t="s">
        <v>578</v>
      </c>
      <c r="F309" s="261" t="s">
        <v>211</v>
      </c>
      <c r="G309" s="366"/>
      <c r="H309" s="368">
        <v>0</v>
      </c>
      <c r="I309" s="370"/>
      <c r="J309" s="368">
        <v>666.67</v>
      </c>
      <c r="K309" s="370"/>
      <c r="L309" s="368">
        <v>1333.34</v>
      </c>
      <c r="M309" s="370"/>
      <c r="N309" s="372">
        <v>2000</v>
      </c>
    </row>
    <row r="310" spans="1:14" ht="15">
      <c r="A310" s="140"/>
      <c r="B310" s="217"/>
      <c r="C310" s="260" t="s">
        <v>592</v>
      </c>
      <c r="D310" s="260" t="s">
        <v>577</v>
      </c>
      <c r="E310" s="260" t="s">
        <v>578</v>
      </c>
      <c r="F310" s="261" t="s">
        <v>211</v>
      </c>
      <c r="G310" s="366"/>
      <c r="H310" s="368">
        <v>0</v>
      </c>
      <c r="I310" s="370"/>
      <c r="J310" s="368">
        <v>166.67</v>
      </c>
      <c r="K310" s="370"/>
      <c r="L310" s="368">
        <v>333.34</v>
      </c>
      <c r="M310" s="370"/>
      <c r="N310" s="372">
        <v>500</v>
      </c>
    </row>
    <row r="311" spans="1:14" ht="15">
      <c r="A311" s="140"/>
      <c r="B311" s="217"/>
      <c r="C311" s="260" t="s">
        <v>593</v>
      </c>
      <c r="D311" s="260" t="s">
        <v>536</v>
      </c>
      <c r="E311" s="260" t="s">
        <v>537</v>
      </c>
      <c r="F311" s="261" t="s">
        <v>211</v>
      </c>
      <c r="G311" s="366"/>
      <c r="H311" s="368">
        <v>0</v>
      </c>
      <c r="I311" s="370"/>
      <c r="J311" s="368">
        <v>333.33</v>
      </c>
      <c r="K311" s="370"/>
      <c r="L311" s="368">
        <v>666.66</v>
      </c>
      <c r="M311" s="370"/>
      <c r="N311" s="372">
        <v>1000</v>
      </c>
    </row>
    <row r="312" spans="1:14" ht="15">
      <c r="A312" s="140"/>
      <c r="B312" s="217"/>
      <c r="C312" s="260" t="s">
        <v>594</v>
      </c>
      <c r="D312" s="260" t="s">
        <v>509</v>
      </c>
      <c r="E312" s="260" t="s">
        <v>510</v>
      </c>
      <c r="F312" s="261" t="s">
        <v>211</v>
      </c>
      <c r="G312" s="366"/>
      <c r="H312" s="368">
        <v>1255.8</v>
      </c>
      <c r="I312" s="370"/>
      <c r="J312" s="368">
        <v>1445.2</v>
      </c>
      <c r="K312" s="370"/>
      <c r="L312" s="368">
        <v>1634.6</v>
      </c>
      <c r="M312" s="370"/>
      <c r="N312" s="372">
        <v>1824</v>
      </c>
    </row>
    <row r="313" spans="1:14" ht="15">
      <c r="A313" s="140"/>
      <c r="B313" s="217"/>
      <c r="C313" s="260" t="s">
        <v>595</v>
      </c>
      <c r="D313" s="260" t="s">
        <v>509</v>
      </c>
      <c r="E313" s="260" t="s">
        <v>510</v>
      </c>
      <c r="F313" s="261" t="s">
        <v>211</v>
      </c>
      <c r="G313" s="366"/>
      <c r="H313" s="368">
        <v>0</v>
      </c>
      <c r="I313" s="370"/>
      <c r="J313" s="368">
        <v>500</v>
      </c>
      <c r="K313" s="370"/>
      <c r="L313" s="368">
        <v>1000</v>
      </c>
      <c r="M313" s="370"/>
      <c r="N313" s="372">
        <v>1500</v>
      </c>
    </row>
    <row r="314" spans="1:14" ht="15">
      <c r="A314" s="140"/>
      <c r="B314" s="217"/>
      <c r="C314" s="260" t="s">
        <v>596</v>
      </c>
      <c r="D314" s="260" t="s">
        <v>597</v>
      </c>
      <c r="E314" s="260" t="s">
        <v>598</v>
      </c>
      <c r="F314" s="261" t="s">
        <v>211</v>
      </c>
      <c r="G314" s="366"/>
      <c r="H314" s="368">
        <v>0</v>
      </c>
      <c r="I314" s="370"/>
      <c r="J314" s="368">
        <v>4146.67</v>
      </c>
      <c r="K314" s="370"/>
      <c r="L314" s="368">
        <v>8293.34</v>
      </c>
      <c r="M314" s="370"/>
      <c r="N314" s="372">
        <v>12440</v>
      </c>
    </row>
    <row r="315" spans="1:14" ht="15">
      <c r="A315" s="140"/>
      <c r="B315" s="217"/>
      <c r="C315" s="260" t="s">
        <v>599</v>
      </c>
      <c r="D315" s="260" t="s">
        <v>600</v>
      </c>
      <c r="E315" s="260" t="s">
        <v>601</v>
      </c>
      <c r="F315" s="261" t="s">
        <v>211</v>
      </c>
      <c r="G315" s="366"/>
      <c r="H315" s="368">
        <v>0</v>
      </c>
      <c r="I315" s="370"/>
      <c r="J315" s="368">
        <v>3333.33</v>
      </c>
      <c r="K315" s="370"/>
      <c r="L315" s="368">
        <v>6666.66</v>
      </c>
      <c r="M315" s="370"/>
      <c r="N315" s="372">
        <v>10000</v>
      </c>
    </row>
    <row r="316" spans="1:14" ht="15">
      <c r="A316" s="140"/>
      <c r="B316" s="217"/>
      <c r="C316" s="260" t="s">
        <v>602</v>
      </c>
      <c r="D316" s="260" t="s">
        <v>603</v>
      </c>
      <c r="E316" s="260" t="s">
        <v>604</v>
      </c>
      <c r="F316" s="261" t="s">
        <v>211</v>
      </c>
      <c r="G316" s="366"/>
      <c r="H316" s="368">
        <v>0</v>
      </c>
      <c r="I316" s="370"/>
      <c r="J316" s="368">
        <v>100</v>
      </c>
      <c r="K316" s="370"/>
      <c r="L316" s="368">
        <v>200</v>
      </c>
      <c r="M316" s="370"/>
      <c r="N316" s="372">
        <v>300</v>
      </c>
    </row>
    <row r="317" spans="1:14" ht="15">
      <c r="A317" s="140"/>
      <c r="B317" s="217"/>
      <c r="C317" s="260" t="s">
        <v>605</v>
      </c>
      <c r="D317" s="260" t="s">
        <v>603</v>
      </c>
      <c r="E317" s="260" t="s">
        <v>604</v>
      </c>
      <c r="F317" s="261" t="s">
        <v>211</v>
      </c>
      <c r="G317" s="366"/>
      <c r="H317" s="368">
        <v>674</v>
      </c>
      <c r="I317" s="370"/>
      <c r="J317" s="368">
        <v>1784.4</v>
      </c>
      <c r="K317" s="370"/>
      <c r="L317" s="368">
        <v>2894.8</v>
      </c>
      <c r="M317" s="370"/>
      <c r="N317" s="372">
        <v>4005.2</v>
      </c>
    </row>
    <row r="318" spans="1:14" ht="15">
      <c r="A318" s="140"/>
      <c r="B318" s="217"/>
      <c r="C318" s="260" t="s">
        <v>606</v>
      </c>
      <c r="D318" s="260" t="s">
        <v>597</v>
      </c>
      <c r="E318" s="260" t="s">
        <v>607</v>
      </c>
      <c r="F318" s="261" t="s">
        <v>211</v>
      </c>
      <c r="G318" s="366"/>
      <c r="H318" s="368">
        <v>630.14</v>
      </c>
      <c r="I318" s="370"/>
      <c r="J318" s="368">
        <v>630.14</v>
      </c>
      <c r="K318" s="370"/>
      <c r="L318" s="368">
        <v>630.14</v>
      </c>
      <c r="M318" s="370"/>
      <c r="N318" s="372">
        <v>630.14</v>
      </c>
    </row>
    <row r="319" spans="1:14" ht="15">
      <c r="A319" s="140"/>
      <c r="B319" s="217"/>
      <c r="C319" s="260" t="s">
        <v>608</v>
      </c>
      <c r="D319" s="260" t="s">
        <v>529</v>
      </c>
      <c r="E319" s="260" t="s">
        <v>609</v>
      </c>
      <c r="F319" s="261" t="s">
        <v>211</v>
      </c>
      <c r="G319" s="366"/>
      <c r="H319" s="368">
        <v>0</v>
      </c>
      <c r="I319" s="370"/>
      <c r="J319" s="368">
        <v>10027.1</v>
      </c>
      <c r="K319" s="370"/>
      <c r="L319" s="368">
        <v>20054.2</v>
      </c>
      <c r="M319" s="370"/>
      <c r="N319" s="372">
        <v>30081.31</v>
      </c>
    </row>
    <row r="320" spans="1:14" ht="15">
      <c r="A320" s="140"/>
      <c r="B320" s="217"/>
      <c r="C320" s="260" t="s">
        <v>610</v>
      </c>
      <c r="D320" s="260" t="s">
        <v>600</v>
      </c>
      <c r="E320" s="260" t="s">
        <v>601</v>
      </c>
      <c r="F320" s="261" t="s">
        <v>211</v>
      </c>
      <c r="G320" s="366"/>
      <c r="H320" s="368">
        <v>0</v>
      </c>
      <c r="I320" s="370"/>
      <c r="J320" s="368">
        <v>2666.67</v>
      </c>
      <c r="K320" s="370"/>
      <c r="L320" s="368">
        <v>5333.34</v>
      </c>
      <c r="M320" s="370"/>
      <c r="N320" s="372">
        <v>8000</v>
      </c>
    </row>
    <row r="321" spans="1:14" ht="15">
      <c r="A321" s="140"/>
      <c r="B321" s="217"/>
      <c r="C321" s="260" t="s">
        <v>611</v>
      </c>
      <c r="D321" s="260" t="s">
        <v>509</v>
      </c>
      <c r="E321" s="260" t="s">
        <v>510</v>
      </c>
      <c r="F321" s="261" t="s">
        <v>211</v>
      </c>
      <c r="G321" s="366"/>
      <c r="H321" s="368">
        <v>0</v>
      </c>
      <c r="I321" s="370"/>
      <c r="J321" s="368">
        <v>348.82</v>
      </c>
      <c r="K321" s="370"/>
      <c r="L321" s="368">
        <v>697.64</v>
      </c>
      <c r="M321" s="370"/>
      <c r="N321" s="372">
        <v>1046.47</v>
      </c>
    </row>
    <row r="322" spans="1:14" ht="15">
      <c r="A322" s="140"/>
      <c r="B322" s="217"/>
      <c r="C322" s="260" t="s">
        <v>612</v>
      </c>
      <c r="D322" s="260" t="s">
        <v>613</v>
      </c>
      <c r="E322" s="260" t="s">
        <v>614</v>
      </c>
      <c r="F322" s="261" t="s">
        <v>211</v>
      </c>
      <c r="G322" s="366"/>
      <c r="H322" s="368">
        <v>460</v>
      </c>
      <c r="I322" s="370"/>
      <c r="J322" s="368">
        <v>3219.31</v>
      </c>
      <c r="K322" s="370"/>
      <c r="L322" s="368">
        <v>5978.62</v>
      </c>
      <c r="M322" s="370"/>
      <c r="N322" s="372">
        <v>8737.92</v>
      </c>
    </row>
    <row r="323" spans="1:14" ht="15">
      <c r="A323" s="140"/>
      <c r="B323" s="217"/>
      <c r="C323" s="260" t="s">
        <v>615</v>
      </c>
      <c r="D323" s="260" t="s">
        <v>512</v>
      </c>
      <c r="E323" s="260" t="s">
        <v>616</v>
      </c>
      <c r="F323" s="261" t="s">
        <v>211</v>
      </c>
      <c r="G323" s="366"/>
      <c r="H323" s="368">
        <v>0</v>
      </c>
      <c r="I323" s="370"/>
      <c r="J323" s="368">
        <v>333.33</v>
      </c>
      <c r="K323" s="370"/>
      <c r="L323" s="368">
        <v>666.66</v>
      </c>
      <c r="M323" s="370"/>
      <c r="N323" s="372">
        <v>1000</v>
      </c>
    </row>
    <row r="324" spans="1:14" ht="15">
      <c r="A324" s="140"/>
      <c r="B324" s="217"/>
      <c r="C324" s="260" t="s">
        <v>617</v>
      </c>
      <c r="D324" s="260" t="s">
        <v>505</v>
      </c>
      <c r="E324" s="260" t="s">
        <v>618</v>
      </c>
      <c r="F324" s="261" t="s">
        <v>211</v>
      </c>
      <c r="G324" s="366"/>
      <c r="H324" s="368">
        <v>0</v>
      </c>
      <c r="I324" s="370"/>
      <c r="J324" s="368">
        <v>333.33</v>
      </c>
      <c r="K324" s="370"/>
      <c r="L324" s="368">
        <v>666.66</v>
      </c>
      <c r="M324" s="370"/>
      <c r="N324" s="372">
        <v>1000</v>
      </c>
    </row>
    <row r="325" spans="1:14" ht="15">
      <c r="A325" s="140"/>
      <c r="B325" s="217"/>
      <c r="C325" s="260" t="s">
        <v>619</v>
      </c>
      <c r="D325" s="260" t="s">
        <v>577</v>
      </c>
      <c r="E325" s="260" t="s">
        <v>578</v>
      </c>
      <c r="F325" s="261" t="s">
        <v>211</v>
      </c>
      <c r="G325" s="366"/>
      <c r="H325" s="368">
        <v>0</v>
      </c>
      <c r="I325" s="370"/>
      <c r="J325" s="368">
        <v>166.67</v>
      </c>
      <c r="K325" s="370"/>
      <c r="L325" s="368">
        <v>333.34</v>
      </c>
      <c r="M325" s="370"/>
      <c r="N325" s="372">
        <v>500</v>
      </c>
    </row>
    <row r="326" spans="1:14" ht="15">
      <c r="A326" s="140"/>
      <c r="B326" s="217"/>
      <c r="C326" s="260" t="s">
        <v>620</v>
      </c>
      <c r="D326" s="260" t="s">
        <v>509</v>
      </c>
      <c r="E326" s="260" t="s">
        <v>510</v>
      </c>
      <c r="F326" s="261" t="s">
        <v>211</v>
      </c>
      <c r="G326" s="366"/>
      <c r="H326" s="368">
        <v>550</v>
      </c>
      <c r="I326" s="370"/>
      <c r="J326" s="368">
        <v>733.33</v>
      </c>
      <c r="K326" s="370"/>
      <c r="L326" s="368">
        <v>916.66</v>
      </c>
      <c r="M326" s="370"/>
      <c r="N326" s="372">
        <v>1100</v>
      </c>
    </row>
    <row r="327" spans="1:14" ht="15">
      <c r="A327" s="140"/>
      <c r="B327" s="217"/>
      <c r="C327" s="260" t="s">
        <v>621</v>
      </c>
      <c r="D327" s="260" t="s">
        <v>577</v>
      </c>
      <c r="E327" s="260" t="s">
        <v>578</v>
      </c>
      <c r="F327" s="261" t="s">
        <v>211</v>
      </c>
      <c r="G327" s="366"/>
      <c r="H327" s="368">
        <v>0</v>
      </c>
      <c r="I327" s="370"/>
      <c r="J327" s="368">
        <v>100</v>
      </c>
      <c r="K327" s="370"/>
      <c r="L327" s="368">
        <v>200</v>
      </c>
      <c r="M327" s="370"/>
      <c r="N327" s="372">
        <v>300</v>
      </c>
    </row>
    <row r="328" spans="1:14" ht="15">
      <c r="A328" s="140"/>
      <c r="B328" s="217"/>
      <c r="C328" s="260" t="s">
        <v>622</v>
      </c>
      <c r="D328" s="260" t="s">
        <v>540</v>
      </c>
      <c r="E328" s="260" t="s">
        <v>558</v>
      </c>
      <c r="F328" s="261" t="s">
        <v>211</v>
      </c>
      <c r="G328" s="366"/>
      <c r="H328" s="368">
        <v>0</v>
      </c>
      <c r="I328" s="370"/>
      <c r="J328" s="368">
        <v>333.33</v>
      </c>
      <c r="K328" s="370"/>
      <c r="L328" s="368">
        <v>666.66</v>
      </c>
      <c r="M328" s="370"/>
      <c r="N328" s="372">
        <v>1000</v>
      </c>
    </row>
    <row r="329" spans="1:14" ht="15">
      <c r="A329" s="140"/>
      <c r="B329" s="217"/>
      <c r="C329" s="260" t="s">
        <v>623</v>
      </c>
      <c r="D329" s="260" t="s">
        <v>512</v>
      </c>
      <c r="E329" s="260" t="s">
        <v>550</v>
      </c>
      <c r="F329" s="261" t="s">
        <v>211</v>
      </c>
      <c r="G329" s="366"/>
      <c r="H329" s="368">
        <v>6780.37</v>
      </c>
      <c r="I329" s="370"/>
      <c r="J329" s="368">
        <v>7113.7</v>
      </c>
      <c r="K329" s="370"/>
      <c r="L329" s="368">
        <v>7447.03</v>
      </c>
      <c r="M329" s="370"/>
      <c r="N329" s="372">
        <v>7780.37</v>
      </c>
    </row>
    <row r="330" spans="1:14" ht="15">
      <c r="A330" s="140"/>
      <c r="B330" s="217"/>
      <c r="C330" s="260" t="s">
        <v>624</v>
      </c>
      <c r="D330" s="260" t="s">
        <v>505</v>
      </c>
      <c r="E330" s="260" t="s">
        <v>556</v>
      </c>
      <c r="F330" s="261" t="s">
        <v>211</v>
      </c>
      <c r="G330" s="366"/>
      <c r="H330" s="368">
        <v>87.35</v>
      </c>
      <c r="I330" s="370"/>
      <c r="J330" s="368">
        <v>291.57</v>
      </c>
      <c r="K330" s="370"/>
      <c r="L330" s="368">
        <v>495.79</v>
      </c>
      <c r="M330" s="370"/>
      <c r="N330" s="372">
        <v>700</v>
      </c>
    </row>
    <row r="331" spans="1:14" ht="15">
      <c r="A331" s="140"/>
      <c r="B331" s="217"/>
      <c r="C331" s="260" t="s">
        <v>625</v>
      </c>
      <c r="D331" s="260" t="s">
        <v>512</v>
      </c>
      <c r="E331" s="260" t="s">
        <v>550</v>
      </c>
      <c r="F331" s="261" t="s">
        <v>211</v>
      </c>
      <c r="G331" s="366"/>
      <c r="H331" s="368">
        <v>0</v>
      </c>
      <c r="I331" s="370"/>
      <c r="J331" s="368">
        <v>666.67</v>
      </c>
      <c r="K331" s="370"/>
      <c r="L331" s="368">
        <v>1333.34</v>
      </c>
      <c r="M331" s="370"/>
      <c r="N331" s="372">
        <v>2000</v>
      </c>
    </row>
    <row r="332" spans="1:14" ht="15">
      <c r="A332" s="140"/>
      <c r="B332" s="217"/>
      <c r="C332" s="260" t="s">
        <v>626</v>
      </c>
      <c r="D332" s="260" t="s">
        <v>505</v>
      </c>
      <c r="E332" s="260" t="s">
        <v>556</v>
      </c>
      <c r="F332" s="261" t="s">
        <v>211</v>
      </c>
      <c r="G332" s="366"/>
      <c r="H332" s="368">
        <v>150.49</v>
      </c>
      <c r="I332" s="370"/>
      <c r="J332" s="368">
        <v>433.66</v>
      </c>
      <c r="K332" s="370"/>
      <c r="L332" s="368">
        <v>716.83</v>
      </c>
      <c r="M332" s="370"/>
      <c r="N332" s="372">
        <v>1000</v>
      </c>
    </row>
    <row r="333" spans="1:14" ht="15">
      <c r="A333" s="140"/>
      <c r="B333" s="217"/>
      <c r="C333" s="260" t="s">
        <v>627</v>
      </c>
      <c r="D333" s="260" t="s">
        <v>540</v>
      </c>
      <c r="E333" s="260" t="s">
        <v>558</v>
      </c>
      <c r="F333" s="261" t="s">
        <v>211</v>
      </c>
      <c r="G333" s="366"/>
      <c r="H333" s="368">
        <v>0</v>
      </c>
      <c r="I333" s="370"/>
      <c r="J333" s="368">
        <v>166.67</v>
      </c>
      <c r="K333" s="370"/>
      <c r="L333" s="368">
        <v>333.34</v>
      </c>
      <c r="M333" s="370"/>
      <c r="N333" s="372">
        <v>500</v>
      </c>
    </row>
    <row r="334" spans="1:14" ht="15">
      <c r="A334" s="140"/>
      <c r="B334" s="217"/>
      <c r="C334" s="260" t="s">
        <v>628</v>
      </c>
      <c r="D334" s="260" t="s">
        <v>505</v>
      </c>
      <c r="E334" s="260" t="s">
        <v>556</v>
      </c>
      <c r="F334" s="261" t="s">
        <v>211</v>
      </c>
      <c r="G334" s="366"/>
      <c r="H334" s="368">
        <v>227.02</v>
      </c>
      <c r="I334" s="370"/>
      <c r="J334" s="368">
        <v>584.68</v>
      </c>
      <c r="K334" s="370"/>
      <c r="L334" s="368">
        <v>942.34</v>
      </c>
      <c r="M334" s="370"/>
      <c r="N334" s="372">
        <v>1300</v>
      </c>
    </row>
    <row r="335" spans="1:14" ht="15">
      <c r="A335" s="140"/>
      <c r="B335" s="217"/>
      <c r="C335" s="260" t="s">
        <v>629</v>
      </c>
      <c r="D335" s="260" t="s">
        <v>512</v>
      </c>
      <c r="E335" s="260" t="s">
        <v>550</v>
      </c>
      <c r="F335" s="261" t="s">
        <v>211</v>
      </c>
      <c r="G335" s="366"/>
      <c r="H335" s="368">
        <v>1715.56</v>
      </c>
      <c r="I335" s="370"/>
      <c r="J335" s="368">
        <v>6770.65</v>
      </c>
      <c r="K335" s="370"/>
      <c r="L335" s="368">
        <v>11825.74</v>
      </c>
      <c r="M335" s="370"/>
      <c r="N335" s="372">
        <v>16880.84</v>
      </c>
    </row>
    <row r="336" spans="1:14" ht="15">
      <c r="A336" s="140"/>
      <c r="B336" s="217"/>
      <c r="C336" s="260" t="s">
        <v>630</v>
      </c>
      <c r="D336" s="260" t="s">
        <v>613</v>
      </c>
      <c r="E336" s="260" t="s">
        <v>631</v>
      </c>
      <c r="F336" s="261" t="s">
        <v>211</v>
      </c>
      <c r="G336" s="366"/>
      <c r="H336" s="368">
        <v>3798.06</v>
      </c>
      <c r="I336" s="370"/>
      <c r="J336" s="368">
        <v>8134.18</v>
      </c>
      <c r="K336" s="370"/>
      <c r="L336" s="368">
        <v>12470.3</v>
      </c>
      <c r="M336" s="370"/>
      <c r="N336" s="372">
        <v>16806.43</v>
      </c>
    </row>
    <row r="337" spans="1:14" ht="15">
      <c r="A337" s="140"/>
      <c r="B337" s="217"/>
      <c r="C337" s="260" t="s">
        <v>632</v>
      </c>
      <c r="D337" s="260" t="s">
        <v>613</v>
      </c>
      <c r="E337" s="260" t="s">
        <v>631</v>
      </c>
      <c r="F337" s="261" t="s">
        <v>211</v>
      </c>
      <c r="G337" s="366"/>
      <c r="H337" s="368">
        <v>10712.97</v>
      </c>
      <c r="I337" s="370"/>
      <c r="J337" s="368">
        <v>21348.49</v>
      </c>
      <c r="K337" s="370"/>
      <c r="L337" s="368">
        <v>31984.01</v>
      </c>
      <c r="M337" s="370"/>
      <c r="N337" s="372">
        <v>42619.52</v>
      </c>
    </row>
    <row r="338" spans="1:14" ht="15">
      <c r="A338" s="140"/>
      <c r="B338" s="217"/>
      <c r="C338" s="260" t="s">
        <v>633</v>
      </c>
      <c r="D338" s="260" t="s">
        <v>613</v>
      </c>
      <c r="E338" s="260" t="s">
        <v>631</v>
      </c>
      <c r="F338" s="261" t="s">
        <v>211</v>
      </c>
      <c r="G338" s="366"/>
      <c r="H338" s="368">
        <v>0</v>
      </c>
      <c r="I338" s="370"/>
      <c r="J338" s="368">
        <v>529.33</v>
      </c>
      <c r="K338" s="370"/>
      <c r="L338" s="368">
        <v>1058.66</v>
      </c>
      <c r="M338" s="370"/>
      <c r="N338" s="372">
        <v>1588</v>
      </c>
    </row>
    <row r="339" spans="1:14" ht="15">
      <c r="A339" s="140"/>
      <c r="B339" s="217"/>
      <c r="C339" s="260" t="s">
        <v>634</v>
      </c>
      <c r="D339" s="260" t="s">
        <v>512</v>
      </c>
      <c r="E339" s="260" t="s">
        <v>550</v>
      </c>
      <c r="F339" s="261" t="s">
        <v>211</v>
      </c>
      <c r="G339" s="366"/>
      <c r="H339" s="368">
        <v>0</v>
      </c>
      <c r="I339" s="370"/>
      <c r="J339" s="368">
        <v>333.33</v>
      </c>
      <c r="K339" s="370"/>
      <c r="L339" s="368">
        <v>666.66</v>
      </c>
      <c r="M339" s="370"/>
      <c r="N339" s="372">
        <v>1000</v>
      </c>
    </row>
    <row r="340" spans="1:14" ht="15">
      <c r="A340" s="140"/>
      <c r="B340" s="217"/>
      <c r="C340" s="260" t="s">
        <v>635</v>
      </c>
      <c r="D340" s="260" t="s">
        <v>512</v>
      </c>
      <c r="E340" s="260" t="s">
        <v>565</v>
      </c>
      <c r="F340" s="261" t="s">
        <v>211</v>
      </c>
      <c r="G340" s="366"/>
      <c r="H340" s="368">
        <v>1102</v>
      </c>
      <c r="I340" s="370"/>
      <c r="J340" s="368">
        <v>1201.33</v>
      </c>
      <c r="K340" s="370"/>
      <c r="L340" s="368">
        <v>1300.66</v>
      </c>
      <c r="M340" s="370"/>
      <c r="N340" s="372">
        <v>1400</v>
      </c>
    </row>
    <row r="341" spans="1:14" ht="15">
      <c r="A341" s="140"/>
      <c r="B341" s="217"/>
      <c r="C341" s="260" t="s">
        <v>636</v>
      </c>
      <c r="D341" s="260" t="s">
        <v>540</v>
      </c>
      <c r="E341" s="260" t="s">
        <v>567</v>
      </c>
      <c r="F341" s="261" t="s">
        <v>211</v>
      </c>
      <c r="G341" s="366"/>
      <c r="H341" s="368">
        <v>257.25</v>
      </c>
      <c r="I341" s="370"/>
      <c r="J341" s="368">
        <v>1838.17</v>
      </c>
      <c r="K341" s="370"/>
      <c r="L341" s="368">
        <v>3419.09</v>
      </c>
      <c r="M341" s="370"/>
      <c r="N341" s="372">
        <v>5000</v>
      </c>
    </row>
    <row r="342" spans="1:14" ht="15">
      <c r="A342" s="140"/>
      <c r="B342" s="217"/>
      <c r="C342" s="260" t="s">
        <v>637</v>
      </c>
      <c r="D342" s="260" t="s">
        <v>512</v>
      </c>
      <c r="E342" s="260" t="s">
        <v>550</v>
      </c>
      <c r="F342" s="261" t="s">
        <v>211</v>
      </c>
      <c r="G342" s="366"/>
      <c r="H342" s="368">
        <v>0</v>
      </c>
      <c r="I342" s="370"/>
      <c r="J342" s="368">
        <v>200</v>
      </c>
      <c r="K342" s="370"/>
      <c r="L342" s="368">
        <v>400</v>
      </c>
      <c r="M342" s="370"/>
      <c r="N342" s="372">
        <v>600</v>
      </c>
    </row>
    <row r="343" spans="1:14" ht="15">
      <c r="A343" s="140"/>
      <c r="B343" s="217"/>
      <c r="C343" s="260" t="s">
        <v>638</v>
      </c>
      <c r="D343" s="260" t="s">
        <v>613</v>
      </c>
      <c r="E343" s="260" t="s">
        <v>631</v>
      </c>
      <c r="F343" s="261" t="s">
        <v>211</v>
      </c>
      <c r="G343" s="366"/>
      <c r="H343" s="368">
        <v>1215.41</v>
      </c>
      <c r="I343" s="370"/>
      <c r="J343" s="368">
        <v>2092.65</v>
      </c>
      <c r="K343" s="370"/>
      <c r="L343" s="368">
        <v>2969.89</v>
      </c>
      <c r="M343" s="370"/>
      <c r="N343" s="372">
        <v>3847.14</v>
      </c>
    </row>
    <row r="344" spans="1:14" ht="15">
      <c r="A344" s="140"/>
      <c r="B344" s="217"/>
      <c r="C344" s="260" t="s">
        <v>639</v>
      </c>
      <c r="D344" s="260" t="s">
        <v>613</v>
      </c>
      <c r="E344" s="260" t="s">
        <v>631</v>
      </c>
      <c r="F344" s="261" t="s">
        <v>211</v>
      </c>
      <c r="G344" s="366"/>
      <c r="H344" s="368">
        <v>3601.21</v>
      </c>
      <c r="I344" s="370"/>
      <c r="J344" s="368">
        <v>7958.18</v>
      </c>
      <c r="K344" s="370"/>
      <c r="L344" s="368">
        <v>12315.15</v>
      </c>
      <c r="M344" s="370"/>
      <c r="N344" s="372">
        <v>16672.11</v>
      </c>
    </row>
    <row r="345" spans="1:14" ht="15">
      <c r="A345" s="140"/>
      <c r="B345" s="217"/>
      <c r="C345" s="260" t="s">
        <v>640</v>
      </c>
      <c r="D345" s="260" t="s">
        <v>613</v>
      </c>
      <c r="E345" s="260" t="s">
        <v>641</v>
      </c>
      <c r="F345" s="261" t="s">
        <v>211</v>
      </c>
      <c r="G345" s="366"/>
      <c r="H345" s="368">
        <v>0</v>
      </c>
      <c r="I345" s="370"/>
      <c r="J345" s="368">
        <v>1867.33</v>
      </c>
      <c r="K345" s="370"/>
      <c r="L345" s="368">
        <v>3734.66</v>
      </c>
      <c r="M345" s="370"/>
      <c r="N345" s="372">
        <v>5602</v>
      </c>
    </row>
    <row r="346" spans="1:14" ht="15">
      <c r="A346" s="140"/>
      <c r="B346" s="217"/>
      <c r="C346" s="260" t="s">
        <v>642</v>
      </c>
      <c r="D346" s="260" t="s">
        <v>613</v>
      </c>
      <c r="E346" s="260" t="s">
        <v>641</v>
      </c>
      <c r="F346" s="261" t="s">
        <v>211</v>
      </c>
      <c r="G346" s="366"/>
      <c r="H346" s="368">
        <v>6211.08</v>
      </c>
      <c r="I346" s="370"/>
      <c r="J346" s="368">
        <v>9063.81</v>
      </c>
      <c r="K346" s="370"/>
      <c r="L346" s="368">
        <v>11916.54</v>
      </c>
      <c r="M346" s="370"/>
      <c r="N346" s="372">
        <v>14769.26</v>
      </c>
    </row>
    <row r="347" spans="1:14" ht="15">
      <c r="A347" s="140"/>
      <c r="B347" s="217"/>
      <c r="C347" s="260" t="s">
        <v>643</v>
      </c>
      <c r="D347" s="260" t="s">
        <v>536</v>
      </c>
      <c r="E347" s="260" t="s">
        <v>537</v>
      </c>
      <c r="F347" s="261" t="s">
        <v>211</v>
      </c>
      <c r="G347" s="366"/>
      <c r="H347" s="368">
        <v>0</v>
      </c>
      <c r="I347" s="370"/>
      <c r="J347" s="368">
        <v>166.67</v>
      </c>
      <c r="K347" s="370"/>
      <c r="L347" s="368">
        <v>333.34</v>
      </c>
      <c r="M347" s="370"/>
      <c r="N347" s="372">
        <v>500</v>
      </c>
    </row>
    <row r="348" spans="1:14" ht="15">
      <c r="A348" s="140"/>
      <c r="B348" s="217"/>
      <c r="C348" s="260" t="s">
        <v>644</v>
      </c>
      <c r="D348" s="260" t="s">
        <v>540</v>
      </c>
      <c r="E348" s="260" t="s">
        <v>558</v>
      </c>
      <c r="F348" s="261" t="s">
        <v>211</v>
      </c>
      <c r="G348" s="366"/>
      <c r="H348" s="368">
        <v>0</v>
      </c>
      <c r="I348" s="370"/>
      <c r="J348" s="368">
        <v>333.33</v>
      </c>
      <c r="K348" s="370"/>
      <c r="L348" s="368">
        <v>666.66</v>
      </c>
      <c r="M348" s="370"/>
      <c r="N348" s="372">
        <v>1000</v>
      </c>
    </row>
    <row r="349" spans="1:14" ht="15">
      <c r="A349" s="140"/>
      <c r="B349" s="217"/>
      <c r="C349" s="260" t="s">
        <v>645</v>
      </c>
      <c r="D349" s="260" t="s">
        <v>536</v>
      </c>
      <c r="E349" s="260" t="s">
        <v>646</v>
      </c>
      <c r="F349" s="261" t="s">
        <v>211</v>
      </c>
      <c r="G349" s="366"/>
      <c r="H349" s="368">
        <v>2950.48</v>
      </c>
      <c r="I349" s="370"/>
      <c r="J349" s="368">
        <v>4450.48</v>
      </c>
      <c r="K349" s="370"/>
      <c r="L349" s="368">
        <v>5950.48</v>
      </c>
      <c r="M349" s="370"/>
      <c r="N349" s="372">
        <v>7450.48</v>
      </c>
    </row>
    <row r="350" spans="1:14" ht="15">
      <c r="A350" s="140"/>
      <c r="B350" s="217"/>
      <c r="C350" s="260" t="s">
        <v>647</v>
      </c>
      <c r="D350" s="260" t="s">
        <v>536</v>
      </c>
      <c r="E350" s="260" t="s">
        <v>537</v>
      </c>
      <c r="F350" s="261" t="s">
        <v>211</v>
      </c>
      <c r="G350" s="366"/>
      <c r="H350" s="368">
        <v>6056.02</v>
      </c>
      <c r="I350" s="370"/>
      <c r="J350" s="368">
        <v>9316.34</v>
      </c>
      <c r="K350" s="370"/>
      <c r="L350" s="368">
        <v>12576.66</v>
      </c>
      <c r="M350" s="370"/>
      <c r="N350" s="372">
        <v>15836.98</v>
      </c>
    </row>
    <row r="351" spans="1:14" ht="15">
      <c r="A351" s="140"/>
      <c r="B351" s="217"/>
      <c r="C351" s="260" t="s">
        <v>648</v>
      </c>
      <c r="D351" s="260" t="s">
        <v>540</v>
      </c>
      <c r="E351" s="260" t="s">
        <v>649</v>
      </c>
      <c r="F351" s="261" t="s">
        <v>211</v>
      </c>
      <c r="G351" s="366"/>
      <c r="H351" s="368">
        <v>2232.7</v>
      </c>
      <c r="I351" s="370"/>
      <c r="J351" s="368">
        <v>7921.8</v>
      </c>
      <c r="K351" s="370"/>
      <c r="L351" s="368">
        <v>13610.9</v>
      </c>
      <c r="M351" s="370"/>
      <c r="N351" s="372">
        <v>19300</v>
      </c>
    </row>
    <row r="352" spans="1:14" ht="15">
      <c r="A352" s="140"/>
      <c r="B352" s="217"/>
      <c r="C352" s="260" t="s">
        <v>650</v>
      </c>
      <c r="D352" s="260" t="s">
        <v>540</v>
      </c>
      <c r="E352" s="260" t="s">
        <v>541</v>
      </c>
      <c r="F352" s="261" t="s">
        <v>211</v>
      </c>
      <c r="G352" s="366"/>
      <c r="H352" s="368">
        <v>0</v>
      </c>
      <c r="I352" s="370"/>
      <c r="J352" s="368">
        <v>200</v>
      </c>
      <c r="K352" s="370"/>
      <c r="L352" s="368">
        <v>400</v>
      </c>
      <c r="M352" s="370"/>
      <c r="N352" s="372">
        <v>600</v>
      </c>
    </row>
    <row r="353" spans="1:14" ht="15">
      <c r="A353" s="140"/>
      <c r="B353" s="217"/>
      <c r="C353" s="260" t="s">
        <v>651</v>
      </c>
      <c r="D353" s="260" t="s">
        <v>509</v>
      </c>
      <c r="E353" s="260" t="s">
        <v>510</v>
      </c>
      <c r="F353" s="261" t="s">
        <v>211</v>
      </c>
      <c r="G353" s="366"/>
      <c r="H353" s="368">
        <v>27905.58</v>
      </c>
      <c r="I353" s="370"/>
      <c r="J353" s="368">
        <v>64487.62</v>
      </c>
      <c r="K353" s="370"/>
      <c r="L353" s="368">
        <v>101069.66</v>
      </c>
      <c r="M353" s="370"/>
      <c r="N353" s="372">
        <v>137651.69</v>
      </c>
    </row>
    <row r="354" spans="1:14" ht="15">
      <c r="A354" s="140"/>
      <c r="B354" s="217"/>
      <c r="C354" s="260" t="s">
        <v>652</v>
      </c>
      <c r="D354" s="260" t="s">
        <v>509</v>
      </c>
      <c r="E354" s="260" t="s">
        <v>510</v>
      </c>
      <c r="F354" s="261" t="s">
        <v>211</v>
      </c>
      <c r="G354" s="366"/>
      <c r="H354" s="368">
        <v>0</v>
      </c>
      <c r="I354" s="370"/>
      <c r="J354" s="368">
        <v>1972.83</v>
      </c>
      <c r="K354" s="370"/>
      <c r="L354" s="368">
        <v>3945.66</v>
      </c>
      <c r="M354" s="370"/>
      <c r="N354" s="372">
        <v>5918.49</v>
      </c>
    </row>
    <row r="355" spans="1:14" ht="15">
      <c r="A355" s="140"/>
      <c r="B355" s="217"/>
      <c r="C355" s="260" t="s">
        <v>653</v>
      </c>
      <c r="D355" s="260" t="s">
        <v>509</v>
      </c>
      <c r="E355" s="260" t="s">
        <v>510</v>
      </c>
      <c r="F355" s="261" t="s">
        <v>211</v>
      </c>
      <c r="G355" s="366"/>
      <c r="H355" s="368">
        <v>8518.02</v>
      </c>
      <c r="I355" s="370"/>
      <c r="J355" s="368">
        <v>17982.52</v>
      </c>
      <c r="K355" s="370"/>
      <c r="L355" s="368">
        <v>27447.02</v>
      </c>
      <c r="M355" s="370"/>
      <c r="N355" s="372">
        <v>36911.52</v>
      </c>
    </row>
    <row r="356" spans="1:14" ht="15">
      <c r="A356" s="140"/>
      <c r="B356" s="217"/>
      <c r="C356" s="260" t="s">
        <v>654</v>
      </c>
      <c r="D356" s="260" t="s">
        <v>509</v>
      </c>
      <c r="E356" s="260" t="s">
        <v>510</v>
      </c>
      <c r="F356" s="261" t="s">
        <v>211</v>
      </c>
      <c r="G356" s="366"/>
      <c r="H356" s="368">
        <v>0</v>
      </c>
      <c r="I356" s="370"/>
      <c r="J356" s="368">
        <v>1135.74</v>
      </c>
      <c r="K356" s="370"/>
      <c r="L356" s="368">
        <v>2271.48</v>
      </c>
      <c r="M356" s="370"/>
      <c r="N356" s="372">
        <v>3407.22</v>
      </c>
    </row>
    <row r="357" spans="1:14" ht="15">
      <c r="A357" s="140"/>
      <c r="B357" s="217"/>
      <c r="C357" s="260" t="s">
        <v>655</v>
      </c>
      <c r="D357" s="260" t="s">
        <v>536</v>
      </c>
      <c r="E357" s="260" t="s">
        <v>646</v>
      </c>
      <c r="F357" s="261" t="s">
        <v>211</v>
      </c>
      <c r="G357" s="366"/>
      <c r="H357" s="368">
        <v>0</v>
      </c>
      <c r="I357" s="370"/>
      <c r="J357" s="368">
        <v>657.49</v>
      </c>
      <c r="K357" s="370"/>
      <c r="L357" s="368">
        <v>1314.98</v>
      </c>
      <c r="M357" s="370"/>
      <c r="N357" s="372">
        <v>1972.47</v>
      </c>
    </row>
    <row r="358" spans="1:14" ht="15">
      <c r="A358" s="140"/>
      <c r="B358" s="217"/>
      <c r="C358" s="260" t="s">
        <v>656</v>
      </c>
      <c r="D358" s="260" t="s">
        <v>509</v>
      </c>
      <c r="E358" s="260" t="s">
        <v>244</v>
      </c>
      <c r="F358" s="261" t="s">
        <v>225</v>
      </c>
      <c r="G358" s="366"/>
      <c r="H358" s="368">
        <v>1805.6</v>
      </c>
      <c r="I358" s="370"/>
      <c r="J358" s="368">
        <v>15259.31</v>
      </c>
      <c r="K358" s="370"/>
      <c r="L358" s="368">
        <v>28713.02</v>
      </c>
      <c r="M358" s="370"/>
      <c r="N358" s="372">
        <v>92166.72</v>
      </c>
    </row>
    <row r="359" spans="1:14" ht="15">
      <c r="A359" s="140"/>
      <c r="B359" s="217"/>
      <c r="C359" s="260" t="s">
        <v>657</v>
      </c>
      <c r="D359" s="260" t="s">
        <v>512</v>
      </c>
      <c r="E359" s="260" t="s">
        <v>550</v>
      </c>
      <c r="F359" s="261" t="s">
        <v>211</v>
      </c>
      <c r="G359" s="366"/>
      <c r="H359" s="368">
        <v>381.53</v>
      </c>
      <c r="I359" s="370"/>
      <c r="J359" s="368">
        <v>766.44</v>
      </c>
      <c r="K359" s="370"/>
      <c r="L359" s="368">
        <v>1151.35</v>
      </c>
      <c r="M359" s="370"/>
      <c r="N359" s="372">
        <v>1536.27</v>
      </c>
    </row>
    <row r="360" spans="1:14" ht="15">
      <c r="A360" s="140"/>
      <c r="B360" s="217"/>
      <c r="C360" s="260" t="s">
        <v>658</v>
      </c>
      <c r="D360" s="260" t="s">
        <v>540</v>
      </c>
      <c r="E360" s="260" t="s">
        <v>558</v>
      </c>
      <c r="F360" s="261" t="s">
        <v>211</v>
      </c>
      <c r="G360" s="366"/>
      <c r="H360" s="368">
        <v>0</v>
      </c>
      <c r="I360" s="370"/>
      <c r="J360" s="368">
        <v>3333.33</v>
      </c>
      <c r="K360" s="370"/>
      <c r="L360" s="368">
        <v>6666.66</v>
      </c>
      <c r="M360" s="370"/>
      <c r="N360" s="372">
        <v>10000</v>
      </c>
    </row>
    <row r="361" spans="1:14" ht="15">
      <c r="A361" s="140"/>
      <c r="B361" s="217"/>
      <c r="C361" s="260" t="s">
        <v>659</v>
      </c>
      <c r="D361" s="260" t="s">
        <v>577</v>
      </c>
      <c r="E361" s="260" t="s">
        <v>660</v>
      </c>
      <c r="F361" s="261" t="s">
        <v>225</v>
      </c>
      <c r="G361" s="366"/>
      <c r="H361" s="368">
        <v>3125</v>
      </c>
      <c r="I361" s="370"/>
      <c r="J361" s="368">
        <v>5818.01</v>
      </c>
      <c r="K361" s="370"/>
      <c r="L361" s="368">
        <v>8511.02</v>
      </c>
      <c r="M361" s="370"/>
      <c r="N361" s="372">
        <v>66204.03</v>
      </c>
    </row>
    <row r="362" spans="1:14" ht="15">
      <c r="A362" s="140"/>
      <c r="B362" s="217"/>
      <c r="C362" s="260" t="s">
        <v>661</v>
      </c>
      <c r="D362" s="260" t="s">
        <v>540</v>
      </c>
      <c r="E362" s="260" t="s">
        <v>558</v>
      </c>
      <c r="F362" s="261" t="s">
        <v>211</v>
      </c>
      <c r="G362" s="366"/>
      <c r="H362" s="368">
        <v>0</v>
      </c>
      <c r="I362" s="370"/>
      <c r="J362" s="368">
        <v>666.67</v>
      </c>
      <c r="K362" s="370"/>
      <c r="L362" s="368">
        <v>1333.34</v>
      </c>
      <c r="M362" s="370"/>
      <c r="N362" s="372">
        <v>2000</v>
      </c>
    </row>
    <row r="363" spans="1:14" ht="15">
      <c r="A363" s="140"/>
      <c r="B363" s="217"/>
      <c r="C363" s="260" t="s">
        <v>662</v>
      </c>
      <c r="D363" s="260" t="s">
        <v>512</v>
      </c>
      <c r="E363" s="260" t="s">
        <v>550</v>
      </c>
      <c r="F363" s="261" t="s">
        <v>211</v>
      </c>
      <c r="G363" s="366"/>
      <c r="H363" s="368">
        <v>0</v>
      </c>
      <c r="I363" s="370"/>
      <c r="J363" s="368">
        <v>1166.67</v>
      </c>
      <c r="K363" s="370"/>
      <c r="L363" s="368">
        <v>2333.34</v>
      </c>
      <c r="M363" s="370"/>
      <c r="N363" s="372">
        <v>3500</v>
      </c>
    </row>
    <row r="364" spans="1:14" ht="15">
      <c r="A364" s="140"/>
      <c r="B364" s="217"/>
      <c r="C364" s="260" t="s">
        <v>663</v>
      </c>
      <c r="D364" s="260" t="s">
        <v>529</v>
      </c>
      <c r="E364" s="260" t="s">
        <v>530</v>
      </c>
      <c r="F364" s="261" t="s">
        <v>211</v>
      </c>
      <c r="G364" s="366"/>
      <c r="H364" s="368">
        <v>0</v>
      </c>
      <c r="I364" s="370"/>
      <c r="J364" s="368">
        <v>30216.3</v>
      </c>
      <c r="K364" s="370"/>
      <c r="L364" s="368">
        <v>60432.6</v>
      </c>
      <c r="M364" s="370"/>
      <c r="N364" s="372">
        <v>90648.9</v>
      </c>
    </row>
    <row r="365" spans="1:14" ht="15">
      <c r="A365" s="140"/>
      <c r="B365" s="217"/>
      <c r="C365" s="260" t="s">
        <v>664</v>
      </c>
      <c r="D365" s="260" t="s">
        <v>540</v>
      </c>
      <c r="E365" s="260" t="s">
        <v>558</v>
      </c>
      <c r="F365" s="261" t="s">
        <v>211</v>
      </c>
      <c r="G365" s="366"/>
      <c r="H365" s="368">
        <v>0</v>
      </c>
      <c r="I365" s="370"/>
      <c r="J365" s="368">
        <v>833.33</v>
      </c>
      <c r="K365" s="370"/>
      <c r="L365" s="368">
        <v>1666.66</v>
      </c>
      <c r="M365" s="370"/>
      <c r="N365" s="372">
        <v>2500</v>
      </c>
    </row>
    <row r="366" spans="1:14" ht="15">
      <c r="A366" s="140"/>
      <c r="B366" s="217"/>
      <c r="C366" s="260" t="s">
        <v>665</v>
      </c>
      <c r="D366" s="260" t="s">
        <v>613</v>
      </c>
      <c r="E366" s="260" t="s">
        <v>666</v>
      </c>
      <c r="F366" s="261" t="s">
        <v>211</v>
      </c>
      <c r="G366" s="366"/>
      <c r="H366" s="368">
        <v>0</v>
      </c>
      <c r="I366" s="370"/>
      <c r="J366" s="368">
        <v>16666.67</v>
      </c>
      <c r="K366" s="370"/>
      <c r="L366" s="368">
        <v>33333.34</v>
      </c>
      <c r="M366" s="370"/>
      <c r="N366" s="372">
        <v>50000</v>
      </c>
    </row>
    <row r="367" spans="1:14" ht="15">
      <c r="A367" s="140"/>
      <c r="B367" s="217"/>
      <c r="C367" s="260" t="s">
        <v>667</v>
      </c>
      <c r="D367" s="260" t="s">
        <v>613</v>
      </c>
      <c r="E367" s="260" t="s">
        <v>668</v>
      </c>
      <c r="F367" s="261" t="s">
        <v>225</v>
      </c>
      <c r="G367" s="366"/>
      <c r="H367" s="368">
        <v>1483.58</v>
      </c>
      <c r="I367" s="370"/>
      <c r="J367" s="368">
        <v>1483.58</v>
      </c>
      <c r="K367" s="370"/>
      <c r="L367" s="368">
        <v>1483.58</v>
      </c>
      <c r="M367" s="370"/>
      <c r="N367" s="372">
        <v>195324.4</v>
      </c>
    </row>
    <row r="368" spans="1:14" ht="15">
      <c r="A368" s="140"/>
      <c r="B368" s="217"/>
      <c r="C368" s="260" t="s">
        <v>669</v>
      </c>
      <c r="D368" s="260" t="s">
        <v>505</v>
      </c>
      <c r="E368" s="260" t="s">
        <v>563</v>
      </c>
      <c r="F368" s="261" t="s">
        <v>211</v>
      </c>
      <c r="G368" s="366"/>
      <c r="H368" s="368">
        <v>0</v>
      </c>
      <c r="I368" s="370"/>
      <c r="J368" s="368">
        <v>103</v>
      </c>
      <c r="K368" s="370"/>
      <c r="L368" s="368">
        <v>206</v>
      </c>
      <c r="M368" s="370"/>
      <c r="N368" s="372">
        <v>309</v>
      </c>
    </row>
    <row r="369" spans="1:14" ht="15">
      <c r="A369" s="140"/>
      <c r="B369" s="217"/>
      <c r="C369" s="260" t="s">
        <v>670</v>
      </c>
      <c r="D369" s="260" t="s">
        <v>529</v>
      </c>
      <c r="E369" s="260" t="s">
        <v>530</v>
      </c>
      <c r="F369" s="261" t="s">
        <v>211</v>
      </c>
      <c r="G369" s="366"/>
      <c r="H369" s="368">
        <v>33496.71</v>
      </c>
      <c r="I369" s="370"/>
      <c r="J369" s="368">
        <v>55598.08</v>
      </c>
      <c r="K369" s="370"/>
      <c r="L369" s="368">
        <v>77699.45</v>
      </c>
      <c r="M369" s="370"/>
      <c r="N369" s="372">
        <v>99800.83</v>
      </c>
    </row>
    <row r="370" spans="1:14" ht="15">
      <c r="A370" s="140"/>
      <c r="B370" s="217"/>
      <c r="C370" s="260" t="s">
        <v>671</v>
      </c>
      <c r="D370" s="260" t="s">
        <v>529</v>
      </c>
      <c r="E370" s="260" t="s">
        <v>530</v>
      </c>
      <c r="F370" s="261" t="s">
        <v>211</v>
      </c>
      <c r="G370" s="366"/>
      <c r="H370" s="368">
        <v>0</v>
      </c>
      <c r="I370" s="370"/>
      <c r="J370" s="368">
        <v>2400</v>
      </c>
      <c r="K370" s="370"/>
      <c r="L370" s="368">
        <v>4800</v>
      </c>
      <c r="M370" s="370"/>
      <c r="N370" s="372">
        <v>7200</v>
      </c>
    </row>
    <row r="371" spans="1:14" ht="15">
      <c r="A371" s="140"/>
      <c r="B371" s="217"/>
      <c r="C371" s="260" t="s">
        <v>672</v>
      </c>
      <c r="D371" s="260" t="s">
        <v>509</v>
      </c>
      <c r="E371" s="260" t="s">
        <v>510</v>
      </c>
      <c r="F371" s="261" t="s">
        <v>225</v>
      </c>
      <c r="G371" s="366"/>
      <c r="H371" s="368">
        <v>24837.84</v>
      </c>
      <c r="I371" s="370"/>
      <c r="J371" s="368">
        <v>24837.84</v>
      </c>
      <c r="K371" s="370"/>
      <c r="L371" s="368">
        <v>70343.84</v>
      </c>
      <c r="M371" s="370"/>
      <c r="N371" s="372">
        <v>70343.84</v>
      </c>
    </row>
    <row r="372" spans="1:14" ht="15">
      <c r="A372" s="140"/>
      <c r="B372" s="217"/>
      <c r="C372" s="260" t="s">
        <v>673</v>
      </c>
      <c r="D372" s="260" t="s">
        <v>509</v>
      </c>
      <c r="E372" s="260" t="s">
        <v>510</v>
      </c>
      <c r="F372" s="261" t="s">
        <v>225</v>
      </c>
      <c r="G372" s="366"/>
      <c r="H372" s="368">
        <v>7808</v>
      </c>
      <c r="I372" s="370"/>
      <c r="J372" s="368">
        <v>7808</v>
      </c>
      <c r="K372" s="370"/>
      <c r="L372" s="368">
        <v>27808</v>
      </c>
      <c r="M372" s="370"/>
      <c r="N372" s="372">
        <v>27808</v>
      </c>
    </row>
    <row r="373" spans="1:14" ht="15">
      <c r="A373" s="140"/>
      <c r="B373" s="217"/>
      <c r="C373" s="260" t="s">
        <v>674</v>
      </c>
      <c r="D373" s="260" t="s">
        <v>512</v>
      </c>
      <c r="E373" s="260" t="s">
        <v>550</v>
      </c>
      <c r="F373" s="261" t="s">
        <v>211</v>
      </c>
      <c r="G373" s="366"/>
      <c r="H373" s="368">
        <v>0</v>
      </c>
      <c r="I373" s="370"/>
      <c r="J373" s="368">
        <v>363.09</v>
      </c>
      <c r="K373" s="370"/>
      <c r="L373" s="368">
        <v>726.18</v>
      </c>
      <c r="M373" s="370"/>
      <c r="N373" s="372">
        <v>1089.28</v>
      </c>
    </row>
    <row r="374" spans="1:14" ht="15">
      <c r="A374" s="140"/>
      <c r="B374" s="217"/>
      <c r="C374" s="260" t="s">
        <v>675</v>
      </c>
      <c r="D374" s="260" t="s">
        <v>509</v>
      </c>
      <c r="E374" s="260" t="s">
        <v>510</v>
      </c>
      <c r="F374" s="261" t="s">
        <v>225</v>
      </c>
      <c r="G374" s="366"/>
      <c r="H374" s="368">
        <v>0</v>
      </c>
      <c r="I374" s="370"/>
      <c r="J374" s="368">
        <v>0.05</v>
      </c>
      <c r="K374" s="370"/>
      <c r="L374" s="368">
        <v>0.1</v>
      </c>
      <c r="M374" s="370"/>
      <c r="N374" s="372">
        <v>13063.97</v>
      </c>
    </row>
    <row r="375" spans="1:14" ht="15">
      <c r="A375" s="140"/>
      <c r="B375" s="217"/>
      <c r="C375" s="260" t="s">
        <v>676</v>
      </c>
      <c r="D375" s="260" t="s">
        <v>509</v>
      </c>
      <c r="E375" s="260" t="s">
        <v>510</v>
      </c>
      <c r="F375" s="261" t="s">
        <v>225</v>
      </c>
      <c r="G375" s="366"/>
      <c r="H375" s="368">
        <v>9563</v>
      </c>
      <c r="I375" s="370"/>
      <c r="J375" s="368">
        <v>25544.67</v>
      </c>
      <c r="K375" s="370"/>
      <c r="L375" s="368">
        <v>47355.71</v>
      </c>
      <c r="M375" s="370"/>
      <c r="N375" s="372">
        <v>63337.37</v>
      </c>
    </row>
    <row r="376" spans="1:14" ht="15">
      <c r="A376" s="140"/>
      <c r="B376" s="217"/>
      <c r="C376" s="260" t="s">
        <v>677</v>
      </c>
      <c r="D376" s="260" t="s">
        <v>603</v>
      </c>
      <c r="E376" s="260" t="s">
        <v>678</v>
      </c>
      <c r="F376" s="261" t="s">
        <v>211</v>
      </c>
      <c r="G376" s="366"/>
      <c r="H376" s="368">
        <v>13340.04</v>
      </c>
      <c r="I376" s="370"/>
      <c r="J376" s="368">
        <v>33340.04</v>
      </c>
      <c r="K376" s="370"/>
      <c r="L376" s="368">
        <v>53340.04</v>
      </c>
      <c r="M376" s="370"/>
      <c r="N376" s="372">
        <v>73340.04</v>
      </c>
    </row>
    <row r="377" spans="1:14" ht="15">
      <c r="A377" s="140"/>
      <c r="B377" s="217"/>
      <c r="C377" s="260" t="s">
        <v>679</v>
      </c>
      <c r="D377" s="260" t="s">
        <v>540</v>
      </c>
      <c r="E377" s="260" t="s">
        <v>558</v>
      </c>
      <c r="F377" s="261" t="s">
        <v>211</v>
      </c>
      <c r="G377" s="366"/>
      <c r="H377" s="368">
        <v>58</v>
      </c>
      <c r="I377" s="370"/>
      <c r="J377" s="368">
        <v>805.67</v>
      </c>
      <c r="K377" s="370"/>
      <c r="L377" s="368">
        <v>1553.34</v>
      </c>
      <c r="M377" s="370"/>
      <c r="N377" s="372">
        <v>2301</v>
      </c>
    </row>
    <row r="378" spans="1:14" ht="15">
      <c r="A378" s="140"/>
      <c r="B378" s="217"/>
      <c r="C378" s="220" t="s">
        <v>680</v>
      </c>
      <c r="D378" s="220" t="s">
        <v>681</v>
      </c>
      <c r="E378" s="220" t="s">
        <v>682</v>
      </c>
      <c r="F378" s="226" t="s">
        <v>211</v>
      </c>
      <c r="G378" s="345"/>
      <c r="H378" s="351">
        <v>0</v>
      </c>
      <c r="I378" s="349"/>
      <c r="J378" s="351">
        <v>43785.09</v>
      </c>
      <c r="K378" s="349"/>
      <c r="L378" s="351">
        <v>87570.18</v>
      </c>
      <c r="M378" s="349"/>
      <c r="N378" s="357">
        <v>131355.27</v>
      </c>
    </row>
    <row r="379" spans="1:14" ht="15">
      <c r="A379" s="140" t="s">
        <v>69</v>
      </c>
      <c r="B379" s="137" t="s">
        <v>14</v>
      </c>
      <c r="C379" s="222"/>
      <c r="D379" s="222"/>
      <c r="E379" s="222"/>
      <c r="F379" s="342"/>
      <c r="G379" s="70">
        <v>73177.46</v>
      </c>
      <c r="H379" s="72">
        <f>SUM(H380:H414)</f>
        <v>171460.97</v>
      </c>
      <c r="I379" s="72">
        <v>229325.22</v>
      </c>
      <c r="J379" s="72">
        <f>SUM(J380:J414)</f>
        <v>612095.79</v>
      </c>
      <c r="K379" s="72"/>
      <c r="L379" s="72">
        <f>SUM(L380:L414)</f>
        <v>1054790.18</v>
      </c>
      <c r="M379" s="72"/>
      <c r="N379" s="74">
        <f>SUM(N380:N414)</f>
        <v>1523635.22</v>
      </c>
    </row>
    <row r="380" spans="1:14" ht="15">
      <c r="A380" s="140"/>
      <c r="B380" s="217"/>
      <c r="C380" s="247" t="s">
        <v>683</v>
      </c>
      <c r="D380" s="247" t="s">
        <v>684</v>
      </c>
      <c r="E380" s="247" t="s">
        <v>685</v>
      </c>
      <c r="F380" s="249" t="s">
        <v>211</v>
      </c>
      <c r="G380" s="305"/>
      <c r="H380" s="318">
        <v>8229.67</v>
      </c>
      <c r="I380" s="308"/>
      <c r="J380" s="318">
        <v>8229.67</v>
      </c>
      <c r="K380" s="308"/>
      <c r="L380" s="318">
        <v>8229.67</v>
      </c>
      <c r="M380" s="308"/>
      <c r="N380" s="321">
        <v>8229.67</v>
      </c>
    </row>
    <row r="381" spans="1:14" ht="15">
      <c r="A381" s="140"/>
      <c r="B381" s="217"/>
      <c r="C381" s="260" t="s">
        <v>686</v>
      </c>
      <c r="D381" s="260" t="s">
        <v>684</v>
      </c>
      <c r="E381" s="260" t="s">
        <v>687</v>
      </c>
      <c r="F381" s="261" t="s">
        <v>211</v>
      </c>
      <c r="G381" s="323"/>
      <c r="H381" s="325">
        <v>0</v>
      </c>
      <c r="I381" s="327"/>
      <c r="J381" s="325">
        <v>400</v>
      </c>
      <c r="K381" s="327"/>
      <c r="L381" s="325">
        <v>800</v>
      </c>
      <c r="M381" s="327"/>
      <c r="N381" s="329">
        <v>1200</v>
      </c>
    </row>
    <row r="382" spans="1:14" ht="15">
      <c r="A382" s="140"/>
      <c r="B382" s="217"/>
      <c r="C382" s="260" t="s">
        <v>688</v>
      </c>
      <c r="D382" s="260" t="s">
        <v>684</v>
      </c>
      <c r="E382" s="260" t="s">
        <v>687</v>
      </c>
      <c r="F382" s="261" t="s">
        <v>211</v>
      </c>
      <c r="G382" s="323"/>
      <c r="H382" s="325">
        <v>1200</v>
      </c>
      <c r="I382" s="327"/>
      <c r="J382" s="325">
        <v>1933.33</v>
      </c>
      <c r="K382" s="327"/>
      <c r="L382" s="325">
        <v>2666.66</v>
      </c>
      <c r="M382" s="327"/>
      <c r="N382" s="329">
        <v>3400</v>
      </c>
    </row>
    <row r="383" spans="1:14" ht="15">
      <c r="A383" s="140"/>
      <c r="B383" s="217"/>
      <c r="C383" s="260" t="s">
        <v>689</v>
      </c>
      <c r="D383" s="260" t="s">
        <v>690</v>
      </c>
      <c r="E383" s="260" t="s">
        <v>691</v>
      </c>
      <c r="F383" s="261" t="s">
        <v>211</v>
      </c>
      <c r="G383" s="323"/>
      <c r="H383" s="325">
        <v>13514.4</v>
      </c>
      <c r="I383" s="327"/>
      <c r="J383" s="325">
        <v>19331.67</v>
      </c>
      <c r="K383" s="327"/>
      <c r="L383" s="325">
        <v>25148.94</v>
      </c>
      <c r="M383" s="327"/>
      <c r="N383" s="329">
        <v>30966.2</v>
      </c>
    </row>
    <row r="384" spans="1:14" ht="15">
      <c r="A384" s="140"/>
      <c r="B384" s="217"/>
      <c r="C384" s="260" t="s">
        <v>692</v>
      </c>
      <c r="D384" s="260" t="s">
        <v>690</v>
      </c>
      <c r="E384" s="260" t="s">
        <v>691</v>
      </c>
      <c r="F384" s="261" t="s">
        <v>225</v>
      </c>
      <c r="G384" s="323"/>
      <c r="H384" s="325">
        <v>1801.92</v>
      </c>
      <c r="I384" s="327"/>
      <c r="J384" s="325">
        <v>1801.92</v>
      </c>
      <c r="K384" s="327"/>
      <c r="L384" s="325">
        <v>3861.49</v>
      </c>
      <c r="M384" s="327"/>
      <c r="N384" s="329">
        <v>10300</v>
      </c>
    </row>
    <row r="385" spans="1:14" ht="15">
      <c r="A385" s="140"/>
      <c r="B385" s="217"/>
      <c r="C385" s="260" t="s">
        <v>693</v>
      </c>
      <c r="D385" s="260" t="s">
        <v>684</v>
      </c>
      <c r="E385" s="260" t="s">
        <v>687</v>
      </c>
      <c r="F385" s="261" t="s">
        <v>211</v>
      </c>
      <c r="G385" s="323"/>
      <c r="H385" s="325">
        <v>1000</v>
      </c>
      <c r="I385" s="327"/>
      <c r="J385" s="325">
        <v>1000</v>
      </c>
      <c r="K385" s="327"/>
      <c r="L385" s="325">
        <v>1000</v>
      </c>
      <c r="M385" s="327"/>
      <c r="N385" s="329">
        <v>1000</v>
      </c>
    </row>
    <row r="386" spans="1:14" ht="15">
      <c r="A386" s="140"/>
      <c r="B386" s="217"/>
      <c r="C386" s="260" t="s">
        <v>694</v>
      </c>
      <c r="D386" s="260" t="s">
        <v>690</v>
      </c>
      <c r="E386" s="260" t="s">
        <v>691</v>
      </c>
      <c r="F386" s="261" t="s">
        <v>211</v>
      </c>
      <c r="G386" s="323"/>
      <c r="H386" s="325">
        <v>0</v>
      </c>
      <c r="I386" s="327"/>
      <c r="J386" s="325">
        <v>1000</v>
      </c>
      <c r="K386" s="327"/>
      <c r="L386" s="325">
        <v>2000</v>
      </c>
      <c r="M386" s="327"/>
      <c r="N386" s="329">
        <v>3000</v>
      </c>
    </row>
    <row r="387" spans="1:14" ht="15">
      <c r="A387" s="140"/>
      <c r="B387" s="217"/>
      <c r="C387" s="260" t="s">
        <v>695</v>
      </c>
      <c r="D387" s="260" t="s">
        <v>690</v>
      </c>
      <c r="E387" s="260" t="s">
        <v>691</v>
      </c>
      <c r="F387" s="261" t="s">
        <v>211</v>
      </c>
      <c r="G387" s="323"/>
      <c r="H387" s="325">
        <v>0</v>
      </c>
      <c r="I387" s="327"/>
      <c r="J387" s="325">
        <v>17893.91</v>
      </c>
      <c r="K387" s="327"/>
      <c r="L387" s="325">
        <v>35787.82</v>
      </c>
      <c r="M387" s="327"/>
      <c r="N387" s="329">
        <v>53681.72</v>
      </c>
    </row>
    <row r="388" spans="1:14" ht="15">
      <c r="A388" s="140"/>
      <c r="B388" s="217"/>
      <c r="C388" s="260" t="s">
        <v>696</v>
      </c>
      <c r="D388" s="260" t="s">
        <v>697</v>
      </c>
      <c r="E388" s="260" t="s">
        <v>698</v>
      </c>
      <c r="F388" s="261" t="s">
        <v>211</v>
      </c>
      <c r="G388" s="323"/>
      <c r="H388" s="325">
        <v>0</v>
      </c>
      <c r="I388" s="327"/>
      <c r="J388" s="325">
        <v>833.33</v>
      </c>
      <c r="K388" s="327"/>
      <c r="L388" s="325">
        <v>1666.66</v>
      </c>
      <c r="M388" s="327"/>
      <c r="N388" s="329">
        <v>2500</v>
      </c>
    </row>
    <row r="389" spans="1:14" ht="15">
      <c r="A389" s="140"/>
      <c r="B389" s="217"/>
      <c r="C389" s="260" t="s">
        <v>699</v>
      </c>
      <c r="D389" s="260" t="s">
        <v>700</v>
      </c>
      <c r="E389" s="260" t="s">
        <v>701</v>
      </c>
      <c r="F389" s="261" t="s">
        <v>211</v>
      </c>
      <c r="G389" s="323"/>
      <c r="H389" s="325">
        <v>25280</v>
      </c>
      <c r="I389" s="327"/>
      <c r="J389" s="325">
        <v>35840.75</v>
      </c>
      <c r="K389" s="327"/>
      <c r="L389" s="325">
        <v>46401.5</v>
      </c>
      <c r="M389" s="327"/>
      <c r="N389" s="329">
        <v>56962.25</v>
      </c>
    </row>
    <row r="390" spans="1:14" ht="15">
      <c r="A390" s="140"/>
      <c r="B390" s="217"/>
      <c r="C390" s="260" t="s">
        <v>702</v>
      </c>
      <c r="D390" s="260" t="s">
        <v>700</v>
      </c>
      <c r="E390" s="260" t="s">
        <v>701</v>
      </c>
      <c r="F390" s="261" t="s">
        <v>211</v>
      </c>
      <c r="G390" s="323"/>
      <c r="H390" s="325">
        <v>0</v>
      </c>
      <c r="I390" s="327"/>
      <c r="J390" s="325">
        <v>4833.33</v>
      </c>
      <c r="K390" s="327"/>
      <c r="L390" s="325">
        <v>9666.66</v>
      </c>
      <c r="M390" s="327"/>
      <c r="N390" s="329">
        <v>14500</v>
      </c>
    </row>
    <row r="391" spans="1:14" ht="15">
      <c r="A391" s="140"/>
      <c r="B391" s="217"/>
      <c r="C391" s="260" t="s">
        <v>703</v>
      </c>
      <c r="D391" s="260" t="s">
        <v>700</v>
      </c>
      <c r="E391" s="260" t="s">
        <v>701</v>
      </c>
      <c r="F391" s="261" t="s">
        <v>211</v>
      </c>
      <c r="G391" s="323"/>
      <c r="H391" s="325">
        <v>0</v>
      </c>
      <c r="I391" s="327"/>
      <c r="J391" s="325">
        <v>1168.67</v>
      </c>
      <c r="K391" s="327"/>
      <c r="L391" s="325">
        <v>2337.34</v>
      </c>
      <c r="M391" s="327"/>
      <c r="N391" s="329">
        <v>3506.02</v>
      </c>
    </row>
    <row r="392" spans="1:14" ht="15">
      <c r="A392" s="140"/>
      <c r="B392" s="217"/>
      <c r="C392" s="260" t="s">
        <v>704</v>
      </c>
      <c r="D392" s="260" t="s">
        <v>700</v>
      </c>
      <c r="E392" s="260" t="s">
        <v>701</v>
      </c>
      <c r="F392" s="261" t="s">
        <v>211</v>
      </c>
      <c r="G392" s="323"/>
      <c r="H392" s="325">
        <v>0</v>
      </c>
      <c r="I392" s="327"/>
      <c r="J392" s="325">
        <v>666.67</v>
      </c>
      <c r="K392" s="327"/>
      <c r="L392" s="325">
        <v>1333.34</v>
      </c>
      <c r="M392" s="327"/>
      <c r="N392" s="329">
        <v>2000</v>
      </c>
    </row>
    <row r="393" spans="1:14" ht="15">
      <c r="A393" s="140"/>
      <c r="B393" s="217"/>
      <c r="C393" s="260" t="s">
        <v>705</v>
      </c>
      <c r="D393" s="260" t="s">
        <v>700</v>
      </c>
      <c r="E393" s="260" t="s">
        <v>701</v>
      </c>
      <c r="F393" s="261" t="s">
        <v>211</v>
      </c>
      <c r="G393" s="323"/>
      <c r="H393" s="325">
        <v>5749.86</v>
      </c>
      <c r="I393" s="327"/>
      <c r="J393" s="325">
        <v>12957.32</v>
      </c>
      <c r="K393" s="327"/>
      <c r="L393" s="325">
        <v>20164.78</v>
      </c>
      <c r="M393" s="327"/>
      <c r="N393" s="329">
        <v>27372.25</v>
      </c>
    </row>
    <row r="394" spans="1:14" ht="15">
      <c r="A394" s="140"/>
      <c r="B394" s="217"/>
      <c r="C394" s="260" t="s">
        <v>706</v>
      </c>
      <c r="D394" s="260" t="s">
        <v>697</v>
      </c>
      <c r="E394" s="260" t="s">
        <v>698</v>
      </c>
      <c r="F394" s="261" t="s">
        <v>211</v>
      </c>
      <c r="G394" s="323"/>
      <c r="H394" s="325">
        <v>0</v>
      </c>
      <c r="I394" s="327"/>
      <c r="J394" s="325">
        <v>500</v>
      </c>
      <c r="K394" s="327"/>
      <c r="L394" s="325">
        <v>1000</v>
      </c>
      <c r="M394" s="327"/>
      <c r="N394" s="329">
        <v>1500</v>
      </c>
    </row>
    <row r="395" spans="1:14" ht="15">
      <c r="A395" s="140"/>
      <c r="B395" s="217"/>
      <c r="C395" s="260" t="s">
        <v>707</v>
      </c>
      <c r="D395" s="260" t="s">
        <v>690</v>
      </c>
      <c r="E395" s="260" t="s">
        <v>691</v>
      </c>
      <c r="F395" s="261" t="s">
        <v>211</v>
      </c>
      <c r="G395" s="323"/>
      <c r="H395" s="325">
        <v>0</v>
      </c>
      <c r="I395" s="327"/>
      <c r="J395" s="325">
        <v>59777.18</v>
      </c>
      <c r="K395" s="327"/>
      <c r="L395" s="325">
        <v>119554.36</v>
      </c>
      <c r="M395" s="327"/>
      <c r="N395" s="329">
        <v>179331.54</v>
      </c>
    </row>
    <row r="396" spans="1:14" ht="15">
      <c r="A396" s="140"/>
      <c r="B396" s="217"/>
      <c r="C396" s="260" t="s">
        <v>708</v>
      </c>
      <c r="D396" s="260" t="s">
        <v>697</v>
      </c>
      <c r="E396" s="260" t="s">
        <v>709</v>
      </c>
      <c r="F396" s="261" t="s">
        <v>211</v>
      </c>
      <c r="G396" s="323"/>
      <c r="H396" s="325">
        <v>3903.72</v>
      </c>
      <c r="I396" s="327"/>
      <c r="J396" s="325">
        <v>3935.81</v>
      </c>
      <c r="K396" s="327"/>
      <c r="L396" s="325">
        <v>3967.9</v>
      </c>
      <c r="M396" s="327"/>
      <c r="N396" s="329">
        <v>4000</v>
      </c>
    </row>
    <row r="397" spans="1:14" ht="15">
      <c r="A397" s="140"/>
      <c r="B397" s="217"/>
      <c r="C397" s="260" t="s">
        <v>710</v>
      </c>
      <c r="D397" s="260" t="s">
        <v>700</v>
      </c>
      <c r="E397" s="260" t="s">
        <v>701</v>
      </c>
      <c r="F397" s="261" t="s">
        <v>211</v>
      </c>
      <c r="G397" s="323"/>
      <c r="H397" s="325">
        <v>0</v>
      </c>
      <c r="I397" s="327"/>
      <c r="J397" s="325">
        <v>3166.67</v>
      </c>
      <c r="K397" s="327"/>
      <c r="L397" s="325">
        <v>6333.34</v>
      </c>
      <c r="M397" s="327"/>
      <c r="N397" s="329">
        <v>9500</v>
      </c>
    </row>
    <row r="398" spans="1:14" ht="15">
      <c r="A398" s="140"/>
      <c r="B398" s="217"/>
      <c r="C398" s="260" t="s">
        <v>711</v>
      </c>
      <c r="D398" s="260" t="s">
        <v>690</v>
      </c>
      <c r="E398" s="260" t="s">
        <v>691</v>
      </c>
      <c r="F398" s="261" t="s">
        <v>211</v>
      </c>
      <c r="G398" s="323"/>
      <c r="H398" s="325">
        <v>0</v>
      </c>
      <c r="I398" s="327"/>
      <c r="J398" s="325">
        <v>25729.46</v>
      </c>
      <c r="K398" s="327"/>
      <c r="L398" s="325">
        <v>51458.92</v>
      </c>
      <c r="M398" s="327"/>
      <c r="N398" s="329">
        <v>77188.39</v>
      </c>
    </row>
    <row r="399" spans="1:14" ht="15">
      <c r="A399" s="140"/>
      <c r="B399" s="217"/>
      <c r="C399" s="260" t="s">
        <v>712</v>
      </c>
      <c r="D399" s="260" t="s">
        <v>690</v>
      </c>
      <c r="E399" s="260" t="s">
        <v>691</v>
      </c>
      <c r="F399" s="261" t="s">
        <v>211</v>
      </c>
      <c r="G399" s="323"/>
      <c r="H399" s="325">
        <v>6898.53</v>
      </c>
      <c r="I399" s="327"/>
      <c r="J399" s="325">
        <v>16125.28</v>
      </c>
      <c r="K399" s="327"/>
      <c r="L399" s="325">
        <v>25352.03</v>
      </c>
      <c r="M399" s="327"/>
      <c r="N399" s="329">
        <v>34578.79</v>
      </c>
    </row>
    <row r="400" spans="1:14" ht="15">
      <c r="A400" s="140"/>
      <c r="B400" s="217"/>
      <c r="C400" s="260" t="s">
        <v>713</v>
      </c>
      <c r="D400" s="260" t="s">
        <v>690</v>
      </c>
      <c r="E400" s="260" t="s">
        <v>691</v>
      </c>
      <c r="F400" s="261" t="s">
        <v>211</v>
      </c>
      <c r="G400" s="323"/>
      <c r="H400" s="325">
        <v>0</v>
      </c>
      <c r="I400" s="327"/>
      <c r="J400" s="325">
        <v>1448</v>
      </c>
      <c r="K400" s="327"/>
      <c r="L400" s="325">
        <v>2896</v>
      </c>
      <c r="M400" s="327"/>
      <c r="N400" s="329">
        <v>4344</v>
      </c>
    </row>
    <row r="401" spans="1:14" ht="15">
      <c r="A401" s="140"/>
      <c r="B401" s="217"/>
      <c r="C401" s="260" t="s">
        <v>714</v>
      </c>
      <c r="D401" s="260" t="s">
        <v>690</v>
      </c>
      <c r="E401" s="260" t="s">
        <v>691</v>
      </c>
      <c r="F401" s="261" t="s">
        <v>211</v>
      </c>
      <c r="G401" s="323"/>
      <c r="H401" s="325">
        <v>0</v>
      </c>
      <c r="I401" s="327"/>
      <c r="J401" s="325">
        <v>1012.44</v>
      </c>
      <c r="K401" s="327"/>
      <c r="L401" s="325">
        <v>2024.88</v>
      </c>
      <c r="M401" s="327"/>
      <c r="N401" s="329">
        <v>3037.32</v>
      </c>
    </row>
    <row r="402" spans="1:14" ht="15">
      <c r="A402" s="140"/>
      <c r="B402" s="217"/>
      <c r="C402" s="260" t="s">
        <v>715</v>
      </c>
      <c r="D402" s="260" t="s">
        <v>697</v>
      </c>
      <c r="E402" s="260" t="s">
        <v>698</v>
      </c>
      <c r="F402" s="261" t="s">
        <v>211</v>
      </c>
      <c r="G402" s="323"/>
      <c r="H402" s="325">
        <v>0</v>
      </c>
      <c r="I402" s="327"/>
      <c r="J402" s="325">
        <v>1112.11</v>
      </c>
      <c r="K402" s="327"/>
      <c r="L402" s="325">
        <v>2224.22</v>
      </c>
      <c r="M402" s="327"/>
      <c r="N402" s="329">
        <v>3336.32</v>
      </c>
    </row>
    <row r="403" spans="1:14" ht="15">
      <c r="A403" s="140"/>
      <c r="B403" s="217"/>
      <c r="C403" s="260" t="s">
        <v>716</v>
      </c>
      <c r="D403" s="260" t="s">
        <v>717</v>
      </c>
      <c r="E403" s="260" t="s">
        <v>718</v>
      </c>
      <c r="F403" s="261" t="s">
        <v>211</v>
      </c>
      <c r="G403" s="323"/>
      <c r="H403" s="325">
        <v>5067.59</v>
      </c>
      <c r="I403" s="327"/>
      <c r="J403" s="325">
        <v>12182.45</v>
      </c>
      <c r="K403" s="327"/>
      <c r="L403" s="325">
        <v>19297.31</v>
      </c>
      <c r="M403" s="327"/>
      <c r="N403" s="329">
        <v>26412.17</v>
      </c>
    </row>
    <row r="404" spans="1:14" ht="15">
      <c r="A404" s="140"/>
      <c r="B404" s="217"/>
      <c r="C404" s="260" t="s">
        <v>719</v>
      </c>
      <c r="D404" s="260" t="s">
        <v>717</v>
      </c>
      <c r="E404" s="260" t="s">
        <v>718</v>
      </c>
      <c r="F404" s="261" t="s">
        <v>211</v>
      </c>
      <c r="G404" s="323"/>
      <c r="H404" s="325">
        <v>472.44</v>
      </c>
      <c r="I404" s="327"/>
      <c r="J404" s="325">
        <v>4160.11</v>
      </c>
      <c r="K404" s="327"/>
      <c r="L404" s="325">
        <v>7847.78</v>
      </c>
      <c r="M404" s="327"/>
      <c r="N404" s="329">
        <v>11535.44</v>
      </c>
    </row>
    <row r="405" spans="1:14" ht="15">
      <c r="A405" s="140"/>
      <c r="B405" s="217"/>
      <c r="C405" s="260" t="s">
        <v>720</v>
      </c>
      <c r="D405" s="260" t="s">
        <v>690</v>
      </c>
      <c r="E405" s="260" t="s">
        <v>691</v>
      </c>
      <c r="F405" s="261" t="s">
        <v>211</v>
      </c>
      <c r="G405" s="323"/>
      <c r="H405" s="325">
        <v>1259.22</v>
      </c>
      <c r="I405" s="327"/>
      <c r="J405" s="325">
        <v>2542.29</v>
      </c>
      <c r="K405" s="327"/>
      <c r="L405" s="325">
        <v>3825.36</v>
      </c>
      <c r="M405" s="327"/>
      <c r="N405" s="329">
        <v>5108.44</v>
      </c>
    </row>
    <row r="406" spans="1:14" ht="15">
      <c r="A406" s="140"/>
      <c r="B406" s="217"/>
      <c r="C406" s="260" t="s">
        <v>721</v>
      </c>
      <c r="D406" s="260" t="s">
        <v>717</v>
      </c>
      <c r="E406" s="260" t="s">
        <v>718</v>
      </c>
      <c r="F406" s="261" t="s">
        <v>211</v>
      </c>
      <c r="G406" s="323"/>
      <c r="H406" s="325">
        <v>0</v>
      </c>
      <c r="I406" s="327"/>
      <c r="J406" s="325">
        <v>166.67</v>
      </c>
      <c r="K406" s="327"/>
      <c r="L406" s="325">
        <v>333.34</v>
      </c>
      <c r="M406" s="327"/>
      <c r="N406" s="329">
        <v>500</v>
      </c>
    </row>
    <row r="407" spans="1:14" ht="15">
      <c r="A407" s="140"/>
      <c r="B407" s="217"/>
      <c r="C407" s="260" t="s">
        <v>722</v>
      </c>
      <c r="D407" s="260" t="s">
        <v>717</v>
      </c>
      <c r="E407" s="260" t="s">
        <v>718</v>
      </c>
      <c r="F407" s="261" t="s">
        <v>225</v>
      </c>
      <c r="G407" s="323"/>
      <c r="H407" s="325">
        <v>1500</v>
      </c>
      <c r="I407" s="327"/>
      <c r="J407" s="325">
        <v>16500</v>
      </c>
      <c r="K407" s="327"/>
      <c r="L407" s="325">
        <v>31500</v>
      </c>
      <c r="M407" s="327"/>
      <c r="N407" s="329">
        <v>47000</v>
      </c>
    </row>
    <row r="408" spans="1:14" ht="15">
      <c r="A408" s="140"/>
      <c r="B408" s="217"/>
      <c r="C408" s="260" t="s">
        <v>723</v>
      </c>
      <c r="D408" s="260" t="s">
        <v>690</v>
      </c>
      <c r="E408" s="260" t="s">
        <v>691</v>
      </c>
      <c r="F408" s="261" t="s">
        <v>211</v>
      </c>
      <c r="G408" s="323"/>
      <c r="H408" s="325">
        <v>18868.36</v>
      </c>
      <c r="I408" s="327"/>
      <c r="J408" s="325">
        <v>19336.81</v>
      </c>
      <c r="K408" s="327"/>
      <c r="L408" s="325">
        <v>19805.26</v>
      </c>
      <c r="M408" s="327"/>
      <c r="N408" s="329">
        <v>20273.71</v>
      </c>
    </row>
    <row r="409" spans="1:14" ht="15">
      <c r="A409" s="140"/>
      <c r="B409" s="217"/>
      <c r="C409" s="260" t="s">
        <v>724</v>
      </c>
      <c r="D409" s="260" t="s">
        <v>717</v>
      </c>
      <c r="E409" s="260" t="s">
        <v>718</v>
      </c>
      <c r="F409" s="261" t="s">
        <v>211</v>
      </c>
      <c r="G409" s="323"/>
      <c r="H409" s="325">
        <v>6905.97</v>
      </c>
      <c r="I409" s="327"/>
      <c r="J409" s="325">
        <v>95290.15</v>
      </c>
      <c r="K409" s="327"/>
      <c r="L409" s="325">
        <v>183674.33</v>
      </c>
      <c r="M409" s="327"/>
      <c r="N409" s="329">
        <v>272058.52</v>
      </c>
    </row>
    <row r="410" spans="1:14" ht="15">
      <c r="A410" s="140"/>
      <c r="B410" s="217"/>
      <c r="C410" s="260" t="s">
        <v>725</v>
      </c>
      <c r="D410" s="260" t="s">
        <v>697</v>
      </c>
      <c r="E410" s="260" t="s">
        <v>726</v>
      </c>
      <c r="F410" s="261" t="s">
        <v>211</v>
      </c>
      <c r="G410" s="323"/>
      <c r="H410" s="325">
        <v>24102.28</v>
      </c>
      <c r="I410" s="327"/>
      <c r="J410" s="325">
        <v>92476.88</v>
      </c>
      <c r="K410" s="327"/>
      <c r="L410" s="325">
        <v>160851.48</v>
      </c>
      <c r="M410" s="327"/>
      <c r="N410" s="329">
        <v>229226.08</v>
      </c>
    </row>
    <row r="411" spans="1:14" ht="15">
      <c r="A411" s="140"/>
      <c r="B411" s="217"/>
      <c r="C411" s="260" t="s">
        <v>727</v>
      </c>
      <c r="D411" s="260" t="s">
        <v>717</v>
      </c>
      <c r="E411" s="260" t="s">
        <v>718</v>
      </c>
      <c r="F411" s="261" t="s">
        <v>225</v>
      </c>
      <c r="G411" s="323"/>
      <c r="H411" s="325">
        <v>33391.71</v>
      </c>
      <c r="I411" s="327"/>
      <c r="J411" s="325">
        <v>96080.58</v>
      </c>
      <c r="K411" s="327"/>
      <c r="L411" s="325">
        <v>158769.45</v>
      </c>
      <c r="M411" s="327"/>
      <c r="N411" s="329">
        <v>242730.01</v>
      </c>
    </row>
    <row r="412" spans="1:14" ht="15">
      <c r="A412" s="140"/>
      <c r="B412" s="217"/>
      <c r="C412" s="260" t="s">
        <v>728</v>
      </c>
      <c r="D412" s="260" t="s">
        <v>700</v>
      </c>
      <c r="E412" s="260" t="s">
        <v>701</v>
      </c>
      <c r="F412" s="261" t="s">
        <v>211</v>
      </c>
      <c r="G412" s="323"/>
      <c r="H412" s="325">
        <v>0</v>
      </c>
      <c r="I412" s="327"/>
      <c r="J412" s="325">
        <v>500</v>
      </c>
      <c r="K412" s="327"/>
      <c r="L412" s="325">
        <v>1000</v>
      </c>
      <c r="M412" s="327"/>
      <c r="N412" s="329">
        <v>1500</v>
      </c>
    </row>
    <row r="413" spans="1:14" ht="15">
      <c r="A413" s="140"/>
      <c r="B413" s="217"/>
      <c r="C413" s="260" t="s">
        <v>729</v>
      </c>
      <c r="D413" s="260" t="s">
        <v>717</v>
      </c>
      <c r="E413" s="260" t="s">
        <v>718</v>
      </c>
      <c r="F413" s="261" t="s">
        <v>211</v>
      </c>
      <c r="G413" s="323"/>
      <c r="H413" s="325">
        <v>1752.57</v>
      </c>
      <c r="I413" s="327"/>
      <c r="J413" s="325">
        <v>4769.11</v>
      </c>
      <c r="K413" s="327"/>
      <c r="L413" s="325">
        <v>7785.65</v>
      </c>
      <c r="M413" s="327"/>
      <c r="N413" s="329">
        <v>10802.19</v>
      </c>
    </row>
    <row r="414" spans="1:14" ht="15">
      <c r="A414" s="140"/>
      <c r="B414" s="217"/>
      <c r="C414" s="220" t="s">
        <v>730</v>
      </c>
      <c r="D414" s="220" t="s">
        <v>690</v>
      </c>
      <c r="E414" s="220" t="s">
        <v>691</v>
      </c>
      <c r="F414" s="226" t="s">
        <v>211</v>
      </c>
      <c r="G414" s="304"/>
      <c r="H414" s="309">
        <v>10562.73</v>
      </c>
      <c r="I414" s="307"/>
      <c r="J414" s="309">
        <v>47393.22</v>
      </c>
      <c r="K414" s="307"/>
      <c r="L414" s="309">
        <v>84223.71</v>
      </c>
      <c r="M414" s="307"/>
      <c r="N414" s="314">
        <v>121054.19</v>
      </c>
    </row>
    <row r="415" spans="1:14" ht="15">
      <c r="A415" s="140" t="s">
        <v>71</v>
      </c>
      <c r="B415" s="137" t="s">
        <v>70</v>
      </c>
      <c r="C415" s="221"/>
      <c r="D415" s="221"/>
      <c r="E415" s="221"/>
      <c r="F415" s="333"/>
      <c r="G415" s="70"/>
      <c r="H415" s="72"/>
      <c r="I415" s="72"/>
      <c r="J415" s="72"/>
      <c r="K415" s="72"/>
      <c r="L415" s="72"/>
      <c r="M415" s="72"/>
      <c r="N415" s="74"/>
    </row>
    <row r="416" spans="1:14" ht="15">
      <c r="A416" s="140" t="s">
        <v>72</v>
      </c>
      <c r="B416" s="137" t="s">
        <v>12</v>
      </c>
      <c r="C416" s="141"/>
      <c r="D416" s="141"/>
      <c r="E416" s="141"/>
      <c r="F416" s="157"/>
      <c r="G416" s="158"/>
      <c r="H416" s="159"/>
      <c r="I416" s="159"/>
      <c r="J416" s="159"/>
      <c r="K416" s="159"/>
      <c r="L416" s="159"/>
      <c r="M416" s="159"/>
      <c r="N416" s="160"/>
    </row>
    <row r="417" spans="1:14" ht="15">
      <c r="A417" s="140" t="s">
        <v>74</v>
      </c>
      <c r="B417" s="137" t="s">
        <v>73</v>
      </c>
      <c r="C417" s="141"/>
      <c r="D417" s="141"/>
      <c r="E417" s="141"/>
      <c r="F417" s="157"/>
      <c r="G417" s="158"/>
      <c r="H417" s="159"/>
      <c r="I417" s="159"/>
      <c r="J417" s="159"/>
      <c r="K417" s="159"/>
      <c r="L417" s="159"/>
      <c r="M417" s="159"/>
      <c r="N417" s="160"/>
    </row>
    <row r="418" spans="1:14" ht="15">
      <c r="A418" s="140" t="s">
        <v>76</v>
      </c>
      <c r="B418" s="137" t="s">
        <v>75</v>
      </c>
      <c r="C418" s="141"/>
      <c r="D418" s="141"/>
      <c r="E418" s="141"/>
      <c r="F418" s="157"/>
      <c r="G418" s="70"/>
      <c r="H418" s="72"/>
      <c r="I418" s="72"/>
      <c r="J418" s="72"/>
      <c r="K418" s="72"/>
      <c r="L418" s="72"/>
      <c r="M418" s="72"/>
      <c r="N418" s="74"/>
    </row>
    <row r="419" spans="1:14" ht="15">
      <c r="A419" s="140" t="s">
        <v>78</v>
      </c>
      <c r="B419" s="137" t="s">
        <v>77</v>
      </c>
      <c r="C419" s="246"/>
      <c r="D419" s="246"/>
      <c r="E419" s="246"/>
      <c r="F419" s="374"/>
      <c r="G419" s="70">
        <v>1592.67</v>
      </c>
      <c r="H419" s="72">
        <f>SUM(H420:H421)</f>
        <v>552</v>
      </c>
      <c r="I419" s="72">
        <v>3602.98</v>
      </c>
      <c r="J419" s="72">
        <f>SUM(J420:J421)</f>
        <v>1320.57</v>
      </c>
      <c r="K419" s="72"/>
      <c r="L419" s="72">
        <f>SUM(L420:L421)</f>
        <v>3989.34</v>
      </c>
      <c r="M419" s="72"/>
      <c r="N419" s="74">
        <f>SUM(N420:N421)</f>
        <v>4208</v>
      </c>
    </row>
    <row r="420" spans="1:14" ht="15">
      <c r="A420" s="140"/>
      <c r="B420" s="217"/>
      <c r="C420" s="247" t="s">
        <v>731</v>
      </c>
      <c r="D420" s="247" t="s">
        <v>732</v>
      </c>
      <c r="E420" s="247" t="s">
        <v>733</v>
      </c>
      <c r="F420" s="249" t="s">
        <v>199</v>
      </c>
      <c r="G420" s="305"/>
      <c r="H420" s="318">
        <v>552</v>
      </c>
      <c r="I420" s="308"/>
      <c r="J420" s="318">
        <v>1101.9</v>
      </c>
      <c r="K420" s="308"/>
      <c r="L420" s="318">
        <v>3552</v>
      </c>
      <c r="M420" s="308"/>
      <c r="N420" s="321">
        <v>3552</v>
      </c>
    </row>
    <row r="421" spans="1:14" ht="15">
      <c r="A421" s="140"/>
      <c r="B421" s="217"/>
      <c r="C421" s="220" t="s">
        <v>734</v>
      </c>
      <c r="D421" s="220" t="s">
        <v>732</v>
      </c>
      <c r="E421" s="220" t="s">
        <v>733</v>
      </c>
      <c r="F421" s="226" t="s">
        <v>211</v>
      </c>
      <c r="G421" s="304"/>
      <c r="H421" s="309">
        <v>0</v>
      </c>
      <c r="I421" s="307"/>
      <c r="J421" s="309">
        <v>218.67</v>
      </c>
      <c r="K421" s="307"/>
      <c r="L421" s="309">
        <v>437.34</v>
      </c>
      <c r="M421" s="307"/>
      <c r="N421" s="314">
        <v>656</v>
      </c>
    </row>
    <row r="422" spans="1:14" ht="15">
      <c r="A422" s="140" t="s">
        <v>80</v>
      </c>
      <c r="B422" s="137" t="s">
        <v>79</v>
      </c>
      <c r="C422" s="222"/>
      <c r="D422" s="222"/>
      <c r="E422" s="222"/>
      <c r="F422" s="342"/>
      <c r="G422" s="70">
        <v>30173.45</v>
      </c>
      <c r="H422" s="72">
        <f>SUM(H423:H435)</f>
        <v>31961.39</v>
      </c>
      <c r="I422" s="72">
        <v>49445.54</v>
      </c>
      <c r="J422" s="72">
        <f>SUM(J423:J435)</f>
        <v>51879.77</v>
      </c>
      <c r="K422" s="72"/>
      <c r="L422" s="72">
        <f>SUM(L423:L435)</f>
        <v>85117.26</v>
      </c>
      <c r="M422" s="72"/>
      <c r="N422" s="74">
        <f>SUM(N423:N435)</f>
        <v>181781.9</v>
      </c>
    </row>
    <row r="423" spans="1:14" ht="15">
      <c r="A423" s="140"/>
      <c r="B423" s="217"/>
      <c r="C423" s="247" t="s">
        <v>735</v>
      </c>
      <c r="D423" s="247" t="s">
        <v>736</v>
      </c>
      <c r="E423" s="247" t="s">
        <v>737</v>
      </c>
      <c r="F423" s="249" t="s">
        <v>225</v>
      </c>
      <c r="G423" s="305"/>
      <c r="H423" s="318">
        <v>4145.09</v>
      </c>
      <c r="I423" s="308"/>
      <c r="J423" s="318">
        <v>5233.4</v>
      </c>
      <c r="K423" s="308"/>
      <c r="L423" s="318">
        <v>9640.82</v>
      </c>
      <c r="M423" s="308"/>
      <c r="N423" s="321">
        <v>29174.88</v>
      </c>
    </row>
    <row r="424" spans="1:14" ht="15">
      <c r="A424" s="140"/>
      <c r="B424" s="217"/>
      <c r="C424" s="260" t="s">
        <v>738</v>
      </c>
      <c r="D424" s="260" t="s">
        <v>736</v>
      </c>
      <c r="E424" s="260" t="s">
        <v>737</v>
      </c>
      <c r="F424" s="261" t="s">
        <v>225</v>
      </c>
      <c r="G424" s="323"/>
      <c r="H424" s="325">
        <v>12552.16</v>
      </c>
      <c r="I424" s="327"/>
      <c r="J424" s="325">
        <v>14962.16</v>
      </c>
      <c r="K424" s="327"/>
      <c r="L424" s="325">
        <v>17372.16</v>
      </c>
      <c r="M424" s="327"/>
      <c r="N424" s="329">
        <v>36670.57</v>
      </c>
    </row>
    <row r="425" spans="1:14" ht="15">
      <c r="A425" s="140"/>
      <c r="B425" s="217"/>
      <c r="C425" s="260" t="s">
        <v>739</v>
      </c>
      <c r="D425" s="260" t="s">
        <v>740</v>
      </c>
      <c r="E425" s="260" t="s">
        <v>741</v>
      </c>
      <c r="F425" s="261" t="s">
        <v>211</v>
      </c>
      <c r="G425" s="323"/>
      <c r="H425" s="325">
        <v>6012.62</v>
      </c>
      <c r="I425" s="327"/>
      <c r="J425" s="325">
        <v>6841.75</v>
      </c>
      <c r="K425" s="327"/>
      <c r="L425" s="325">
        <v>7670.88</v>
      </c>
      <c r="M425" s="327"/>
      <c r="N425" s="329">
        <v>8500</v>
      </c>
    </row>
    <row r="426" spans="1:14" ht="15">
      <c r="A426" s="140"/>
      <c r="B426" s="217"/>
      <c r="C426" s="260" t="s">
        <v>742</v>
      </c>
      <c r="D426" s="260" t="s">
        <v>743</v>
      </c>
      <c r="E426" s="260" t="s">
        <v>744</v>
      </c>
      <c r="F426" s="261" t="s">
        <v>211</v>
      </c>
      <c r="G426" s="323"/>
      <c r="H426" s="325">
        <v>6112.5</v>
      </c>
      <c r="I426" s="327"/>
      <c r="J426" s="325">
        <v>8279.17</v>
      </c>
      <c r="K426" s="327"/>
      <c r="L426" s="325">
        <v>10445.84</v>
      </c>
      <c r="M426" s="327"/>
      <c r="N426" s="329">
        <v>12612.5</v>
      </c>
    </row>
    <row r="427" spans="1:14" ht="15">
      <c r="A427" s="140"/>
      <c r="B427" s="217"/>
      <c r="C427" s="260" t="s">
        <v>745</v>
      </c>
      <c r="D427" s="260" t="s">
        <v>743</v>
      </c>
      <c r="E427" s="260" t="s">
        <v>746</v>
      </c>
      <c r="F427" s="261" t="s">
        <v>211</v>
      </c>
      <c r="G427" s="323"/>
      <c r="H427" s="325">
        <v>1500</v>
      </c>
      <c r="I427" s="327"/>
      <c r="J427" s="325">
        <v>1500</v>
      </c>
      <c r="K427" s="327"/>
      <c r="L427" s="325">
        <v>1500</v>
      </c>
      <c r="M427" s="327"/>
      <c r="N427" s="329">
        <v>1500</v>
      </c>
    </row>
    <row r="428" spans="1:14" ht="15">
      <c r="A428" s="140"/>
      <c r="B428" s="217"/>
      <c r="C428" s="260" t="s">
        <v>747</v>
      </c>
      <c r="D428" s="260" t="s">
        <v>736</v>
      </c>
      <c r="E428" s="260" t="s">
        <v>737</v>
      </c>
      <c r="F428" s="261" t="s">
        <v>211</v>
      </c>
      <c r="G428" s="323"/>
      <c r="H428" s="325">
        <v>0</v>
      </c>
      <c r="I428" s="327"/>
      <c r="J428" s="325">
        <v>5000</v>
      </c>
      <c r="K428" s="327"/>
      <c r="L428" s="325">
        <v>10000</v>
      </c>
      <c r="M428" s="327"/>
      <c r="N428" s="329">
        <v>15000</v>
      </c>
    </row>
    <row r="429" spans="1:14" ht="15">
      <c r="A429" s="140"/>
      <c r="B429" s="217"/>
      <c r="C429" s="260" t="s">
        <v>748</v>
      </c>
      <c r="D429" s="260" t="s">
        <v>743</v>
      </c>
      <c r="E429" s="260" t="s">
        <v>746</v>
      </c>
      <c r="F429" s="261" t="s">
        <v>211</v>
      </c>
      <c r="G429" s="323"/>
      <c r="H429" s="325">
        <v>1100</v>
      </c>
      <c r="I429" s="327"/>
      <c r="J429" s="325">
        <v>1233.33</v>
      </c>
      <c r="K429" s="327"/>
      <c r="L429" s="325">
        <v>1366.66</v>
      </c>
      <c r="M429" s="327"/>
      <c r="N429" s="329">
        <v>1500</v>
      </c>
    </row>
    <row r="430" spans="1:14" ht="15">
      <c r="A430" s="140"/>
      <c r="B430" s="217"/>
      <c r="C430" s="260" t="s">
        <v>749</v>
      </c>
      <c r="D430" s="260" t="s">
        <v>736</v>
      </c>
      <c r="E430" s="260" t="s">
        <v>737</v>
      </c>
      <c r="F430" s="261" t="s">
        <v>225</v>
      </c>
      <c r="G430" s="323"/>
      <c r="H430" s="325">
        <v>0</v>
      </c>
      <c r="I430" s="327"/>
      <c r="J430" s="325">
        <v>0</v>
      </c>
      <c r="K430" s="327"/>
      <c r="L430" s="325">
        <v>10000</v>
      </c>
      <c r="M430" s="327"/>
      <c r="N430" s="329">
        <v>10000</v>
      </c>
    </row>
    <row r="431" spans="1:14" ht="15">
      <c r="A431" s="140"/>
      <c r="B431" s="217"/>
      <c r="C431" s="260" t="s">
        <v>750</v>
      </c>
      <c r="D431" s="260" t="s">
        <v>736</v>
      </c>
      <c r="E431" s="260" t="s">
        <v>737</v>
      </c>
      <c r="F431" s="261" t="s">
        <v>225</v>
      </c>
      <c r="G431" s="323"/>
      <c r="H431" s="325">
        <v>0</v>
      </c>
      <c r="I431" s="327"/>
      <c r="J431" s="325">
        <v>0</v>
      </c>
      <c r="K431" s="327"/>
      <c r="L431" s="325">
        <v>0</v>
      </c>
      <c r="M431" s="327"/>
      <c r="N431" s="329">
        <v>40000</v>
      </c>
    </row>
    <row r="432" spans="1:14" ht="15">
      <c r="A432" s="140"/>
      <c r="B432" s="217"/>
      <c r="C432" s="260" t="s">
        <v>751</v>
      </c>
      <c r="D432" s="260" t="s">
        <v>736</v>
      </c>
      <c r="E432" s="260" t="s">
        <v>737</v>
      </c>
      <c r="F432" s="261" t="s">
        <v>211</v>
      </c>
      <c r="G432" s="323"/>
      <c r="H432" s="325">
        <v>539.02</v>
      </c>
      <c r="I432" s="327"/>
      <c r="J432" s="325">
        <v>726.01</v>
      </c>
      <c r="K432" s="327"/>
      <c r="L432" s="325">
        <v>913</v>
      </c>
      <c r="M432" s="327"/>
      <c r="N432" s="329">
        <v>1100</v>
      </c>
    </row>
    <row r="433" spans="1:14" ht="15">
      <c r="A433" s="140"/>
      <c r="B433" s="217"/>
      <c r="C433" s="260" t="s">
        <v>752</v>
      </c>
      <c r="D433" s="260" t="s">
        <v>736</v>
      </c>
      <c r="E433" s="260" t="s">
        <v>737</v>
      </c>
      <c r="F433" s="261" t="s">
        <v>211</v>
      </c>
      <c r="G433" s="323"/>
      <c r="H433" s="325">
        <v>0</v>
      </c>
      <c r="I433" s="327"/>
      <c r="J433" s="325">
        <v>5238.68</v>
      </c>
      <c r="K433" s="327"/>
      <c r="L433" s="325">
        <v>10477.36</v>
      </c>
      <c r="M433" s="327"/>
      <c r="N433" s="329">
        <v>15716.05</v>
      </c>
    </row>
    <row r="434" spans="1:14" ht="15">
      <c r="A434" s="140"/>
      <c r="B434" s="217"/>
      <c r="C434" s="260" t="s">
        <v>753</v>
      </c>
      <c r="D434" s="260" t="s">
        <v>754</v>
      </c>
      <c r="E434" s="260" t="s">
        <v>755</v>
      </c>
      <c r="F434" s="261" t="s">
        <v>211</v>
      </c>
      <c r="G434" s="323"/>
      <c r="H434" s="325">
        <v>0</v>
      </c>
      <c r="I434" s="327"/>
      <c r="J434" s="325">
        <v>2865.27</v>
      </c>
      <c r="K434" s="327"/>
      <c r="L434" s="325">
        <v>5730.54</v>
      </c>
      <c r="M434" s="327"/>
      <c r="N434" s="329">
        <v>8595.8</v>
      </c>
    </row>
    <row r="435" spans="1:14" ht="15">
      <c r="A435" s="140"/>
      <c r="B435" s="217"/>
      <c r="C435" s="220" t="s">
        <v>756</v>
      </c>
      <c r="D435" s="220" t="s">
        <v>757</v>
      </c>
      <c r="E435" s="220" t="s">
        <v>758</v>
      </c>
      <c r="F435" s="226" t="s">
        <v>225</v>
      </c>
      <c r="G435" s="304"/>
      <c r="H435" s="309">
        <v>0</v>
      </c>
      <c r="I435" s="307"/>
      <c r="J435" s="309">
        <v>0</v>
      </c>
      <c r="K435" s="307"/>
      <c r="L435" s="309">
        <v>0</v>
      </c>
      <c r="M435" s="307"/>
      <c r="N435" s="314">
        <v>1412.1</v>
      </c>
    </row>
    <row r="436" spans="1:14" ht="15">
      <c r="A436" s="143" t="s">
        <v>62</v>
      </c>
      <c r="B436" s="145" t="s">
        <v>127</v>
      </c>
      <c r="C436" s="221"/>
      <c r="D436" s="221"/>
      <c r="E436" s="221"/>
      <c r="F436" s="333"/>
      <c r="G436" s="62">
        <f>SUM(G183:G422)</f>
        <v>490062.81</v>
      </c>
      <c r="H436" s="63">
        <f>SUM(H422,H419,H418,H417,H416,H415,H379,H255,H227,H183)</f>
        <v>594505.24</v>
      </c>
      <c r="I436" s="63">
        <f>SUM(I422,I419,I418,I417,I416,I415,I379,I255,I227,I183)</f>
        <v>955946.93</v>
      </c>
      <c r="J436" s="63">
        <f>SUM(J422,J419,J418,J417,J416,J415,J379,J255,J227,J183)</f>
        <v>1653609.83</v>
      </c>
      <c r="K436" s="63">
        <f>SUM(K422,K419,K418,K417,K416,K415,K379,K255,K227,K183)</f>
        <v>0</v>
      </c>
      <c r="L436" s="63">
        <f>SUM(L422,L419,L418,L417,L416,L415,L379,L255,L227,L183)</f>
        <v>2842717.07</v>
      </c>
      <c r="M436" s="63">
        <f>SUM(M183:M422)</f>
        <v>0</v>
      </c>
      <c r="N436" s="64">
        <f>SUM(N422,N419,N418,N417,N416,N415,N379,N255,N227,N183)</f>
        <v>4399795.57</v>
      </c>
    </row>
    <row r="437" spans="1:14" ht="15">
      <c r="A437" s="140" t="s">
        <v>83</v>
      </c>
      <c r="B437" s="137" t="s">
        <v>82</v>
      </c>
      <c r="C437" s="246"/>
      <c r="D437" s="246"/>
      <c r="E437" s="246"/>
      <c r="F437" s="374"/>
      <c r="G437" s="58">
        <v>882.8</v>
      </c>
      <c r="H437" s="60">
        <v>0</v>
      </c>
      <c r="I437" s="72">
        <v>882.8</v>
      </c>
      <c r="J437" s="72">
        <v>0</v>
      </c>
      <c r="K437" s="72"/>
      <c r="L437" s="72">
        <v>0</v>
      </c>
      <c r="M437" s="72"/>
      <c r="N437" s="161">
        <v>5563.59</v>
      </c>
    </row>
    <row r="438" spans="1:14" ht="15">
      <c r="A438" s="140"/>
      <c r="B438" s="217"/>
      <c r="C438" s="222" t="s">
        <v>759</v>
      </c>
      <c r="D438" s="222" t="s">
        <v>760</v>
      </c>
      <c r="E438" s="222" t="s">
        <v>761</v>
      </c>
      <c r="F438" s="228" t="s">
        <v>225</v>
      </c>
      <c r="G438" s="58"/>
      <c r="H438" s="67">
        <v>0</v>
      </c>
      <c r="I438" s="72"/>
      <c r="J438" s="310">
        <v>0</v>
      </c>
      <c r="K438" s="72"/>
      <c r="L438" s="310">
        <v>0</v>
      </c>
      <c r="M438" s="72"/>
      <c r="N438" s="380">
        <v>5563.59</v>
      </c>
    </row>
    <row r="439" spans="1:14" ht="15">
      <c r="A439" s="140" t="s">
        <v>85</v>
      </c>
      <c r="B439" s="137" t="s">
        <v>84</v>
      </c>
      <c r="C439" s="222"/>
      <c r="D439" s="222"/>
      <c r="E439" s="222"/>
      <c r="F439" s="342"/>
      <c r="G439" s="158">
        <v>158781.67</v>
      </c>
      <c r="H439" s="159">
        <f>SUM(H440:H492)</f>
        <v>109931.77</v>
      </c>
      <c r="I439" s="159">
        <v>256303.72</v>
      </c>
      <c r="J439" s="159">
        <f>SUM(J440:J492)</f>
        <v>717109.35</v>
      </c>
      <c r="K439" s="159"/>
      <c r="L439" s="159">
        <f>SUM(L440:L492)</f>
        <v>1004746.06</v>
      </c>
      <c r="M439" s="159"/>
      <c r="N439" s="160">
        <f>SUM(N440:N492)</f>
        <v>6567982.49</v>
      </c>
    </row>
    <row r="440" spans="1:14" ht="15">
      <c r="A440" s="140"/>
      <c r="B440" s="217"/>
      <c r="C440" s="247" t="s">
        <v>762</v>
      </c>
      <c r="D440" s="247" t="s">
        <v>763</v>
      </c>
      <c r="E440" s="247" t="s">
        <v>764</v>
      </c>
      <c r="F440" s="249" t="s">
        <v>225</v>
      </c>
      <c r="G440" s="346"/>
      <c r="H440" s="361">
        <v>0</v>
      </c>
      <c r="I440" s="350"/>
      <c r="J440" s="361">
        <v>0</v>
      </c>
      <c r="K440" s="350"/>
      <c r="L440" s="361">
        <v>0</v>
      </c>
      <c r="M440" s="350"/>
      <c r="N440" s="364">
        <v>100000</v>
      </c>
    </row>
    <row r="441" spans="1:14" ht="15">
      <c r="A441" s="140"/>
      <c r="B441" s="217"/>
      <c r="C441" s="260" t="s">
        <v>765</v>
      </c>
      <c r="D441" s="260" t="s">
        <v>766</v>
      </c>
      <c r="E441" s="260" t="s">
        <v>767</v>
      </c>
      <c r="F441" s="261" t="s">
        <v>225</v>
      </c>
      <c r="G441" s="366"/>
      <c r="H441" s="368">
        <v>0</v>
      </c>
      <c r="I441" s="370"/>
      <c r="J441" s="368">
        <v>5000</v>
      </c>
      <c r="K441" s="370"/>
      <c r="L441" s="368">
        <v>5000</v>
      </c>
      <c r="M441" s="370"/>
      <c r="N441" s="372">
        <v>5000</v>
      </c>
    </row>
    <row r="442" spans="1:14" ht="15">
      <c r="A442" s="140"/>
      <c r="B442" s="217"/>
      <c r="C442" s="260" t="s">
        <v>768</v>
      </c>
      <c r="D442" s="260" t="s">
        <v>769</v>
      </c>
      <c r="E442" s="260" t="s">
        <v>770</v>
      </c>
      <c r="F442" s="261" t="s">
        <v>225</v>
      </c>
      <c r="G442" s="366"/>
      <c r="H442" s="368">
        <v>732</v>
      </c>
      <c r="I442" s="370"/>
      <c r="J442" s="368">
        <v>732</v>
      </c>
      <c r="K442" s="370"/>
      <c r="L442" s="368">
        <v>732</v>
      </c>
      <c r="M442" s="370"/>
      <c r="N442" s="372">
        <v>834.48</v>
      </c>
    </row>
    <row r="443" spans="1:14" ht="15">
      <c r="A443" s="140"/>
      <c r="B443" s="217"/>
      <c r="C443" s="260" t="s">
        <v>771</v>
      </c>
      <c r="D443" s="260" t="s">
        <v>772</v>
      </c>
      <c r="E443" s="260" t="s">
        <v>773</v>
      </c>
      <c r="F443" s="261" t="s">
        <v>225</v>
      </c>
      <c r="G443" s="366"/>
      <c r="H443" s="368">
        <v>0</v>
      </c>
      <c r="I443" s="370"/>
      <c r="J443" s="368">
        <v>0</v>
      </c>
      <c r="K443" s="370"/>
      <c r="L443" s="368">
        <v>0</v>
      </c>
      <c r="M443" s="370"/>
      <c r="N443" s="372">
        <v>50000</v>
      </c>
    </row>
    <row r="444" spans="1:14" ht="15">
      <c r="A444" s="140"/>
      <c r="B444" s="217"/>
      <c r="C444" s="260" t="s">
        <v>774</v>
      </c>
      <c r="D444" s="260" t="s">
        <v>763</v>
      </c>
      <c r="E444" s="260" t="s">
        <v>775</v>
      </c>
      <c r="F444" s="261" t="s">
        <v>225</v>
      </c>
      <c r="G444" s="366"/>
      <c r="H444" s="368">
        <v>30633.4</v>
      </c>
      <c r="I444" s="370"/>
      <c r="J444" s="368">
        <v>30633.4</v>
      </c>
      <c r="K444" s="370"/>
      <c r="L444" s="368">
        <v>30633.4</v>
      </c>
      <c r="M444" s="370"/>
      <c r="N444" s="372">
        <v>107100.76</v>
      </c>
    </row>
    <row r="445" spans="1:14" ht="15">
      <c r="A445" s="140"/>
      <c r="B445" s="217"/>
      <c r="C445" s="260" t="s">
        <v>776</v>
      </c>
      <c r="D445" s="260" t="s">
        <v>772</v>
      </c>
      <c r="E445" s="260" t="s">
        <v>777</v>
      </c>
      <c r="F445" s="261" t="s">
        <v>199</v>
      </c>
      <c r="G445" s="366"/>
      <c r="H445" s="368">
        <v>0</v>
      </c>
      <c r="I445" s="370"/>
      <c r="J445" s="368">
        <v>67.13</v>
      </c>
      <c r="K445" s="370"/>
      <c r="L445" s="368">
        <v>281.32</v>
      </c>
      <c r="M445" s="370"/>
      <c r="N445" s="372">
        <v>310.2</v>
      </c>
    </row>
    <row r="446" spans="1:14" ht="15">
      <c r="A446" s="140"/>
      <c r="B446" s="217"/>
      <c r="C446" s="260" t="s">
        <v>778</v>
      </c>
      <c r="D446" s="260" t="s">
        <v>769</v>
      </c>
      <c r="E446" s="260" t="s">
        <v>770</v>
      </c>
      <c r="F446" s="261" t="s">
        <v>199</v>
      </c>
      <c r="G446" s="366"/>
      <c r="H446" s="368">
        <v>0</v>
      </c>
      <c r="I446" s="370"/>
      <c r="J446" s="368">
        <v>7570.12</v>
      </c>
      <c r="K446" s="370"/>
      <c r="L446" s="368">
        <v>7570.12</v>
      </c>
      <c r="M446" s="370"/>
      <c r="N446" s="372">
        <v>10412.82</v>
      </c>
    </row>
    <row r="447" spans="1:14" ht="15">
      <c r="A447" s="140"/>
      <c r="B447" s="217"/>
      <c r="C447" s="260" t="s">
        <v>779</v>
      </c>
      <c r="D447" s="260" t="s">
        <v>769</v>
      </c>
      <c r="E447" s="260" t="s">
        <v>780</v>
      </c>
      <c r="F447" s="261" t="s">
        <v>199</v>
      </c>
      <c r="G447" s="366"/>
      <c r="H447" s="368">
        <v>0</v>
      </c>
      <c r="I447" s="370"/>
      <c r="J447" s="368">
        <v>2130</v>
      </c>
      <c r="K447" s="370"/>
      <c r="L447" s="368">
        <v>2130</v>
      </c>
      <c r="M447" s="370"/>
      <c r="N447" s="372">
        <v>2130</v>
      </c>
    </row>
    <row r="448" spans="1:14" ht="15">
      <c r="A448" s="140"/>
      <c r="B448" s="217"/>
      <c r="C448" s="260" t="s">
        <v>781</v>
      </c>
      <c r="D448" s="260" t="s">
        <v>769</v>
      </c>
      <c r="E448" s="260" t="s">
        <v>780</v>
      </c>
      <c r="F448" s="261" t="s">
        <v>199</v>
      </c>
      <c r="G448" s="366"/>
      <c r="H448" s="368">
        <v>0</v>
      </c>
      <c r="I448" s="370"/>
      <c r="J448" s="368">
        <v>85.34</v>
      </c>
      <c r="K448" s="370"/>
      <c r="L448" s="368">
        <v>774.72</v>
      </c>
      <c r="M448" s="370"/>
      <c r="N448" s="372">
        <v>1283.28</v>
      </c>
    </row>
    <row r="449" spans="1:14" ht="15">
      <c r="A449" s="140"/>
      <c r="B449" s="217"/>
      <c r="C449" s="260" t="s">
        <v>782</v>
      </c>
      <c r="D449" s="260" t="s">
        <v>769</v>
      </c>
      <c r="E449" s="260" t="s">
        <v>780</v>
      </c>
      <c r="F449" s="261" t="s">
        <v>199</v>
      </c>
      <c r="G449" s="366"/>
      <c r="H449" s="368">
        <v>0</v>
      </c>
      <c r="I449" s="370"/>
      <c r="J449" s="368">
        <v>0</v>
      </c>
      <c r="K449" s="370"/>
      <c r="L449" s="368">
        <v>0</v>
      </c>
      <c r="M449" s="370"/>
      <c r="N449" s="372">
        <v>108</v>
      </c>
    </row>
    <row r="450" spans="1:14" ht="15">
      <c r="A450" s="140"/>
      <c r="B450" s="217"/>
      <c r="C450" s="260" t="s">
        <v>783</v>
      </c>
      <c r="D450" s="260" t="s">
        <v>769</v>
      </c>
      <c r="E450" s="260" t="s">
        <v>780</v>
      </c>
      <c r="F450" s="261" t="s">
        <v>199</v>
      </c>
      <c r="G450" s="366"/>
      <c r="H450" s="368">
        <v>9959.46</v>
      </c>
      <c r="I450" s="370"/>
      <c r="J450" s="368">
        <v>9959.46</v>
      </c>
      <c r="K450" s="370"/>
      <c r="L450" s="368">
        <v>9959.46</v>
      </c>
      <c r="M450" s="370"/>
      <c r="N450" s="372">
        <v>9959.46</v>
      </c>
    </row>
    <row r="451" spans="1:14" ht="15">
      <c r="A451" s="140"/>
      <c r="B451" s="217"/>
      <c r="C451" s="260" t="s">
        <v>784</v>
      </c>
      <c r="D451" s="260" t="s">
        <v>769</v>
      </c>
      <c r="E451" s="260" t="s">
        <v>780</v>
      </c>
      <c r="F451" s="261" t="s">
        <v>199</v>
      </c>
      <c r="G451" s="366"/>
      <c r="H451" s="368">
        <v>9394</v>
      </c>
      <c r="I451" s="370"/>
      <c r="J451" s="368">
        <v>19807.95</v>
      </c>
      <c r="K451" s="370"/>
      <c r="L451" s="368">
        <v>19807.95</v>
      </c>
      <c r="M451" s="370"/>
      <c r="N451" s="372">
        <v>20373.39</v>
      </c>
    </row>
    <row r="452" spans="1:14" ht="15">
      <c r="A452" s="140"/>
      <c r="B452" s="217"/>
      <c r="C452" s="260" t="s">
        <v>785</v>
      </c>
      <c r="D452" s="260" t="s">
        <v>769</v>
      </c>
      <c r="E452" s="260" t="s">
        <v>780</v>
      </c>
      <c r="F452" s="261" t="s">
        <v>199</v>
      </c>
      <c r="G452" s="366"/>
      <c r="H452" s="368">
        <v>0</v>
      </c>
      <c r="I452" s="370"/>
      <c r="J452" s="368">
        <v>0</v>
      </c>
      <c r="K452" s="370"/>
      <c r="L452" s="368">
        <v>0</v>
      </c>
      <c r="M452" s="370"/>
      <c r="N452" s="372">
        <v>379.39</v>
      </c>
    </row>
    <row r="453" spans="1:14" ht="15">
      <c r="A453" s="140"/>
      <c r="B453" s="217"/>
      <c r="C453" s="260" t="s">
        <v>786</v>
      </c>
      <c r="D453" s="260" t="s">
        <v>787</v>
      </c>
      <c r="E453" s="260" t="s">
        <v>788</v>
      </c>
      <c r="F453" s="261" t="s">
        <v>225</v>
      </c>
      <c r="G453" s="366"/>
      <c r="H453" s="368">
        <v>0</v>
      </c>
      <c r="I453" s="370"/>
      <c r="J453" s="368">
        <v>0</v>
      </c>
      <c r="K453" s="370"/>
      <c r="L453" s="368">
        <v>0</v>
      </c>
      <c r="M453" s="370"/>
      <c r="N453" s="372">
        <v>20000</v>
      </c>
    </row>
    <row r="454" spans="1:14" ht="15">
      <c r="A454" s="140"/>
      <c r="B454" s="217"/>
      <c r="C454" s="260" t="s">
        <v>789</v>
      </c>
      <c r="D454" s="260" t="s">
        <v>772</v>
      </c>
      <c r="E454" s="260" t="s">
        <v>790</v>
      </c>
      <c r="F454" s="261" t="s">
        <v>225</v>
      </c>
      <c r="G454" s="366"/>
      <c r="H454" s="368">
        <v>0</v>
      </c>
      <c r="I454" s="370"/>
      <c r="J454" s="368">
        <v>0</v>
      </c>
      <c r="K454" s="370"/>
      <c r="L454" s="368">
        <v>0</v>
      </c>
      <c r="M454" s="370"/>
      <c r="N454" s="372">
        <v>9925.83</v>
      </c>
    </row>
    <row r="455" spans="1:14" ht="15">
      <c r="A455" s="140"/>
      <c r="B455" s="217"/>
      <c r="C455" s="260" t="s">
        <v>791</v>
      </c>
      <c r="D455" s="260" t="s">
        <v>792</v>
      </c>
      <c r="E455" s="260" t="s">
        <v>793</v>
      </c>
      <c r="F455" s="261" t="s">
        <v>225</v>
      </c>
      <c r="G455" s="366"/>
      <c r="H455" s="368">
        <v>0</v>
      </c>
      <c r="I455" s="370"/>
      <c r="J455" s="368">
        <v>0</v>
      </c>
      <c r="K455" s="370"/>
      <c r="L455" s="368">
        <v>100521.35</v>
      </c>
      <c r="M455" s="370"/>
      <c r="N455" s="372">
        <v>100521.35</v>
      </c>
    </row>
    <row r="456" spans="1:14" ht="15">
      <c r="A456" s="140"/>
      <c r="B456" s="217"/>
      <c r="C456" s="260" t="s">
        <v>794</v>
      </c>
      <c r="D456" s="260" t="s">
        <v>795</v>
      </c>
      <c r="E456" s="260" t="s">
        <v>796</v>
      </c>
      <c r="F456" s="261" t="s">
        <v>225</v>
      </c>
      <c r="G456" s="366"/>
      <c r="H456" s="368">
        <v>0</v>
      </c>
      <c r="I456" s="370"/>
      <c r="J456" s="368">
        <v>0</v>
      </c>
      <c r="K456" s="370"/>
      <c r="L456" s="368">
        <v>0</v>
      </c>
      <c r="M456" s="370"/>
      <c r="N456" s="372">
        <v>150000</v>
      </c>
    </row>
    <row r="457" spans="1:14" ht="15">
      <c r="A457" s="140"/>
      <c r="B457" s="217"/>
      <c r="C457" s="260" t="s">
        <v>797</v>
      </c>
      <c r="D457" s="260" t="s">
        <v>798</v>
      </c>
      <c r="E457" s="260" t="s">
        <v>799</v>
      </c>
      <c r="F457" s="261" t="s">
        <v>225</v>
      </c>
      <c r="G457" s="366"/>
      <c r="H457" s="368">
        <v>0</v>
      </c>
      <c r="I457" s="370"/>
      <c r="J457" s="368">
        <v>0</v>
      </c>
      <c r="K457" s="370"/>
      <c r="L457" s="368">
        <v>0</v>
      </c>
      <c r="M457" s="370"/>
      <c r="N457" s="372">
        <v>90000</v>
      </c>
    </row>
    <row r="458" spans="1:14" ht="15">
      <c r="A458" s="140"/>
      <c r="B458" s="217"/>
      <c r="C458" s="260" t="s">
        <v>800</v>
      </c>
      <c r="D458" s="260" t="s">
        <v>763</v>
      </c>
      <c r="E458" s="260" t="s">
        <v>801</v>
      </c>
      <c r="F458" s="261" t="s">
        <v>225</v>
      </c>
      <c r="G458" s="366"/>
      <c r="H458" s="368">
        <v>0</v>
      </c>
      <c r="I458" s="370"/>
      <c r="J458" s="368">
        <v>0</v>
      </c>
      <c r="K458" s="370"/>
      <c r="L458" s="368">
        <v>0</v>
      </c>
      <c r="M458" s="370"/>
      <c r="N458" s="372">
        <v>60000</v>
      </c>
    </row>
    <row r="459" spans="1:14" ht="15">
      <c r="A459" s="140"/>
      <c r="B459" s="217"/>
      <c r="C459" s="260" t="s">
        <v>802</v>
      </c>
      <c r="D459" s="260" t="s">
        <v>763</v>
      </c>
      <c r="E459" s="260" t="s">
        <v>801</v>
      </c>
      <c r="F459" s="261" t="s">
        <v>199</v>
      </c>
      <c r="G459" s="366"/>
      <c r="H459" s="368">
        <v>48949.83</v>
      </c>
      <c r="I459" s="370"/>
      <c r="J459" s="368">
        <v>48949.83</v>
      </c>
      <c r="K459" s="370"/>
      <c r="L459" s="368">
        <v>48949.83</v>
      </c>
      <c r="M459" s="370"/>
      <c r="N459" s="372">
        <v>629532.73</v>
      </c>
    </row>
    <row r="460" spans="1:14" ht="15">
      <c r="A460" s="140"/>
      <c r="B460" s="217"/>
      <c r="C460" s="260" t="s">
        <v>803</v>
      </c>
      <c r="D460" s="260" t="s">
        <v>763</v>
      </c>
      <c r="E460" s="260" t="s">
        <v>775</v>
      </c>
      <c r="F460" s="261" t="s">
        <v>225</v>
      </c>
      <c r="G460" s="366"/>
      <c r="H460" s="368">
        <v>0</v>
      </c>
      <c r="I460" s="370"/>
      <c r="J460" s="368">
        <v>0</v>
      </c>
      <c r="K460" s="370"/>
      <c r="L460" s="368">
        <v>0</v>
      </c>
      <c r="M460" s="370"/>
      <c r="N460" s="372">
        <v>400000</v>
      </c>
    </row>
    <row r="461" spans="1:14" ht="15">
      <c r="A461" s="140"/>
      <c r="B461" s="217"/>
      <c r="C461" s="260" t="s">
        <v>804</v>
      </c>
      <c r="D461" s="260" t="s">
        <v>798</v>
      </c>
      <c r="E461" s="260" t="s">
        <v>799</v>
      </c>
      <c r="F461" s="261" t="s">
        <v>225</v>
      </c>
      <c r="G461" s="366"/>
      <c r="H461" s="368">
        <v>0</v>
      </c>
      <c r="I461" s="370"/>
      <c r="J461" s="368">
        <v>0</v>
      </c>
      <c r="K461" s="370"/>
      <c r="L461" s="368">
        <v>0</v>
      </c>
      <c r="M461" s="370"/>
      <c r="N461" s="372">
        <v>150000</v>
      </c>
    </row>
    <row r="462" spans="1:14" ht="15">
      <c r="A462" s="140"/>
      <c r="B462" s="217"/>
      <c r="C462" s="260" t="s">
        <v>805</v>
      </c>
      <c r="D462" s="260" t="s">
        <v>763</v>
      </c>
      <c r="E462" s="260" t="s">
        <v>775</v>
      </c>
      <c r="F462" s="261" t="s">
        <v>225</v>
      </c>
      <c r="G462" s="366"/>
      <c r="H462" s="368">
        <v>0</v>
      </c>
      <c r="I462" s="370"/>
      <c r="J462" s="368">
        <v>0</v>
      </c>
      <c r="K462" s="370"/>
      <c r="L462" s="368">
        <v>0</v>
      </c>
      <c r="M462" s="370"/>
      <c r="N462" s="372">
        <v>322672.46</v>
      </c>
    </row>
    <row r="463" spans="1:14" ht="15">
      <c r="A463" s="140"/>
      <c r="B463" s="217"/>
      <c r="C463" s="260" t="s">
        <v>806</v>
      </c>
      <c r="D463" s="260" t="s">
        <v>772</v>
      </c>
      <c r="E463" s="260" t="s">
        <v>807</v>
      </c>
      <c r="F463" s="261" t="s">
        <v>225</v>
      </c>
      <c r="G463" s="366"/>
      <c r="H463" s="368">
        <v>0</v>
      </c>
      <c r="I463" s="370"/>
      <c r="J463" s="368">
        <v>0</v>
      </c>
      <c r="K463" s="370"/>
      <c r="L463" s="368">
        <v>0</v>
      </c>
      <c r="M463" s="370"/>
      <c r="N463" s="372">
        <v>467926.82</v>
      </c>
    </row>
    <row r="464" spans="1:14" ht="15">
      <c r="A464" s="140"/>
      <c r="B464" s="217"/>
      <c r="C464" s="260" t="s">
        <v>808</v>
      </c>
      <c r="D464" s="260" t="s">
        <v>809</v>
      </c>
      <c r="E464" s="260" t="s">
        <v>810</v>
      </c>
      <c r="F464" s="261" t="s">
        <v>199</v>
      </c>
      <c r="G464" s="366"/>
      <c r="H464" s="368">
        <v>0</v>
      </c>
      <c r="I464" s="370"/>
      <c r="J464" s="368">
        <v>12333.57</v>
      </c>
      <c r="K464" s="370"/>
      <c r="L464" s="368">
        <v>14510.08</v>
      </c>
      <c r="M464" s="370"/>
      <c r="N464" s="372">
        <v>14510.08</v>
      </c>
    </row>
    <row r="465" spans="1:14" ht="15">
      <c r="A465" s="140"/>
      <c r="B465" s="217"/>
      <c r="C465" s="260" t="s">
        <v>811</v>
      </c>
      <c r="D465" s="260" t="s">
        <v>812</v>
      </c>
      <c r="E465" s="260" t="s">
        <v>813</v>
      </c>
      <c r="F465" s="261" t="s">
        <v>225</v>
      </c>
      <c r="G465" s="366"/>
      <c r="H465" s="368">
        <v>0</v>
      </c>
      <c r="I465" s="370"/>
      <c r="J465" s="368">
        <v>0</v>
      </c>
      <c r="K465" s="370"/>
      <c r="L465" s="368">
        <v>0</v>
      </c>
      <c r="M465" s="370"/>
      <c r="N465" s="372">
        <v>600000</v>
      </c>
    </row>
    <row r="466" spans="1:14" ht="15">
      <c r="A466" s="140"/>
      <c r="B466" s="217"/>
      <c r="C466" s="260" t="s">
        <v>814</v>
      </c>
      <c r="D466" s="260" t="s">
        <v>812</v>
      </c>
      <c r="E466" s="260" t="s">
        <v>813</v>
      </c>
      <c r="F466" s="261" t="s">
        <v>225</v>
      </c>
      <c r="G466" s="366"/>
      <c r="H466" s="368">
        <v>0</v>
      </c>
      <c r="I466" s="370"/>
      <c r="J466" s="368">
        <v>0</v>
      </c>
      <c r="K466" s="370"/>
      <c r="L466" s="368">
        <v>0</v>
      </c>
      <c r="M466" s="370"/>
      <c r="N466" s="372">
        <v>100000</v>
      </c>
    </row>
    <row r="467" spans="1:14" ht="15">
      <c r="A467" s="140"/>
      <c r="B467" s="217"/>
      <c r="C467" s="260" t="s">
        <v>815</v>
      </c>
      <c r="D467" s="260" t="s">
        <v>812</v>
      </c>
      <c r="E467" s="260" t="s">
        <v>813</v>
      </c>
      <c r="F467" s="261" t="s">
        <v>225</v>
      </c>
      <c r="G467" s="366"/>
      <c r="H467" s="368">
        <v>0</v>
      </c>
      <c r="I467" s="370"/>
      <c r="J467" s="368">
        <v>0</v>
      </c>
      <c r="K467" s="370"/>
      <c r="L467" s="368">
        <v>0</v>
      </c>
      <c r="M467" s="370"/>
      <c r="N467" s="372">
        <v>50000</v>
      </c>
    </row>
    <row r="468" spans="1:14" ht="15">
      <c r="A468" s="140"/>
      <c r="B468" s="217"/>
      <c r="C468" s="260" t="s">
        <v>816</v>
      </c>
      <c r="D468" s="260" t="s">
        <v>763</v>
      </c>
      <c r="E468" s="260" t="s">
        <v>775</v>
      </c>
      <c r="F468" s="261" t="s">
        <v>199</v>
      </c>
      <c r="G468" s="366"/>
      <c r="H468" s="368">
        <v>0</v>
      </c>
      <c r="I468" s="370"/>
      <c r="J468" s="368">
        <v>0</v>
      </c>
      <c r="K468" s="370"/>
      <c r="L468" s="368">
        <v>0</v>
      </c>
      <c r="M468" s="370"/>
      <c r="N468" s="372">
        <v>845790.71</v>
      </c>
    </row>
    <row r="469" spans="1:14" ht="15">
      <c r="A469" s="140"/>
      <c r="B469" s="217"/>
      <c r="C469" s="260" t="s">
        <v>817</v>
      </c>
      <c r="D469" s="260" t="s">
        <v>772</v>
      </c>
      <c r="E469" s="260" t="s">
        <v>777</v>
      </c>
      <c r="F469" s="261" t="s">
        <v>199</v>
      </c>
      <c r="G469" s="366"/>
      <c r="H469" s="368">
        <v>0</v>
      </c>
      <c r="I469" s="370"/>
      <c r="J469" s="368">
        <v>0</v>
      </c>
      <c r="K469" s="370"/>
      <c r="L469" s="368">
        <v>0</v>
      </c>
      <c r="M469" s="370"/>
      <c r="N469" s="372">
        <v>120791.58</v>
      </c>
    </row>
    <row r="470" spans="1:14" ht="15">
      <c r="A470" s="140"/>
      <c r="B470" s="217"/>
      <c r="C470" s="260" t="s">
        <v>818</v>
      </c>
      <c r="D470" s="260" t="s">
        <v>772</v>
      </c>
      <c r="E470" s="260" t="s">
        <v>777</v>
      </c>
      <c r="F470" s="261" t="s">
        <v>199</v>
      </c>
      <c r="G470" s="366"/>
      <c r="H470" s="368">
        <v>0</v>
      </c>
      <c r="I470" s="370"/>
      <c r="J470" s="368">
        <v>0</v>
      </c>
      <c r="K470" s="370"/>
      <c r="L470" s="368">
        <v>0</v>
      </c>
      <c r="M470" s="370"/>
      <c r="N470" s="372">
        <v>167650</v>
      </c>
    </row>
    <row r="471" spans="1:14" ht="15">
      <c r="A471" s="140"/>
      <c r="B471" s="217"/>
      <c r="C471" s="260" t="s">
        <v>819</v>
      </c>
      <c r="D471" s="260" t="s">
        <v>820</v>
      </c>
      <c r="E471" s="260" t="s">
        <v>821</v>
      </c>
      <c r="F471" s="261" t="s">
        <v>225</v>
      </c>
      <c r="G471" s="366"/>
      <c r="H471" s="368">
        <v>9573.56</v>
      </c>
      <c r="I471" s="370"/>
      <c r="J471" s="368">
        <v>9573.56</v>
      </c>
      <c r="K471" s="370"/>
      <c r="L471" s="368">
        <v>9573.56</v>
      </c>
      <c r="M471" s="370"/>
      <c r="N471" s="372">
        <v>9573.56</v>
      </c>
    </row>
    <row r="472" spans="1:14" ht="15">
      <c r="A472" s="140"/>
      <c r="B472" s="217"/>
      <c r="C472" s="260" t="s">
        <v>822</v>
      </c>
      <c r="D472" s="260" t="s">
        <v>772</v>
      </c>
      <c r="E472" s="260" t="s">
        <v>823</v>
      </c>
      <c r="F472" s="261" t="s">
        <v>199</v>
      </c>
      <c r="G472" s="366"/>
      <c r="H472" s="368">
        <v>0</v>
      </c>
      <c r="I472" s="370"/>
      <c r="J472" s="368">
        <v>0</v>
      </c>
      <c r="K472" s="370"/>
      <c r="L472" s="368">
        <v>0</v>
      </c>
      <c r="M472" s="370"/>
      <c r="N472" s="372">
        <v>280294.33</v>
      </c>
    </row>
    <row r="473" spans="1:14" ht="15">
      <c r="A473" s="140"/>
      <c r="B473" s="217"/>
      <c r="C473" s="260" t="s">
        <v>824</v>
      </c>
      <c r="D473" s="260" t="s">
        <v>772</v>
      </c>
      <c r="E473" s="260" t="s">
        <v>777</v>
      </c>
      <c r="F473" s="261" t="s">
        <v>225</v>
      </c>
      <c r="G473" s="366"/>
      <c r="H473" s="368">
        <v>0</v>
      </c>
      <c r="I473" s="370"/>
      <c r="J473" s="368">
        <v>0</v>
      </c>
      <c r="K473" s="370"/>
      <c r="L473" s="368">
        <v>0</v>
      </c>
      <c r="M473" s="370"/>
      <c r="N473" s="372">
        <v>66867.68</v>
      </c>
    </row>
    <row r="474" spans="1:14" ht="15">
      <c r="A474" s="140"/>
      <c r="B474" s="217"/>
      <c r="C474" s="260" t="s">
        <v>825</v>
      </c>
      <c r="D474" s="260" t="s">
        <v>809</v>
      </c>
      <c r="E474" s="260" t="s">
        <v>810</v>
      </c>
      <c r="F474" s="261" t="s">
        <v>225</v>
      </c>
      <c r="G474" s="366"/>
      <c r="H474" s="368">
        <v>0</v>
      </c>
      <c r="I474" s="370"/>
      <c r="J474" s="368">
        <v>0</v>
      </c>
      <c r="K474" s="370"/>
      <c r="L474" s="368">
        <v>0</v>
      </c>
      <c r="M474" s="370"/>
      <c r="N474" s="372">
        <v>13132.32</v>
      </c>
    </row>
    <row r="475" spans="1:14" ht="15">
      <c r="A475" s="140"/>
      <c r="B475" s="217"/>
      <c r="C475" s="260" t="s">
        <v>826</v>
      </c>
      <c r="D475" s="260" t="s">
        <v>809</v>
      </c>
      <c r="E475" s="260" t="s">
        <v>810</v>
      </c>
      <c r="F475" s="261" t="s">
        <v>225</v>
      </c>
      <c r="G475" s="366"/>
      <c r="H475" s="368">
        <v>0</v>
      </c>
      <c r="I475" s="370"/>
      <c r="J475" s="368">
        <v>0</v>
      </c>
      <c r="K475" s="370"/>
      <c r="L475" s="368">
        <v>0</v>
      </c>
      <c r="M475" s="370"/>
      <c r="N475" s="372">
        <v>35.02</v>
      </c>
    </row>
    <row r="476" spans="1:14" ht="15">
      <c r="A476" s="140"/>
      <c r="B476" s="217"/>
      <c r="C476" s="260" t="s">
        <v>827</v>
      </c>
      <c r="D476" s="260" t="s">
        <v>772</v>
      </c>
      <c r="E476" s="260" t="s">
        <v>823</v>
      </c>
      <c r="F476" s="261" t="s">
        <v>225</v>
      </c>
      <c r="G476" s="366"/>
      <c r="H476" s="368">
        <v>0</v>
      </c>
      <c r="I476" s="370"/>
      <c r="J476" s="368">
        <v>0</v>
      </c>
      <c r="K476" s="370"/>
      <c r="L476" s="368">
        <v>0</v>
      </c>
      <c r="M476" s="370"/>
      <c r="N476" s="372">
        <v>6727.64</v>
      </c>
    </row>
    <row r="477" spans="1:14" ht="15">
      <c r="A477" s="140"/>
      <c r="B477" s="217"/>
      <c r="C477" s="260" t="s">
        <v>828</v>
      </c>
      <c r="D477" s="260" t="s">
        <v>772</v>
      </c>
      <c r="E477" s="260" t="s">
        <v>823</v>
      </c>
      <c r="F477" s="261" t="s">
        <v>199</v>
      </c>
      <c r="G477" s="366"/>
      <c r="H477" s="368">
        <v>0</v>
      </c>
      <c r="I477" s="370"/>
      <c r="J477" s="368">
        <v>148600</v>
      </c>
      <c r="K477" s="370"/>
      <c r="L477" s="368">
        <v>148600</v>
      </c>
      <c r="M477" s="370"/>
      <c r="N477" s="372">
        <v>148600</v>
      </c>
    </row>
    <row r="478" spans="1:14" ht="15">
      <c r="A478" s="140"/>
      <c r="B478" s="217"/>
      <c r="C478" s="260" t="s">
        <v>829</v>
      </c>
      <c r="D478" s="260" t="s">
        <v>830</v>
      </c>
      <c r="E478" s="260" t="s">
        <v>831</v>
      </c>
      <c r="F478" s="261" t="s">
        <v>225</v>
      </c>
      <c r="G478" s="366"/>
      <c r="H478" s="368">
        <v>0</v>
      </c>
      <c r="I478" s="370"/>
      <c r="J478" s="368">
        <v>0</v>
      </c>
      <c r="K478" s="370"/>
      <c r="L478" s="368">
        <v>0</v>
      </c>
      <c r="M478" s="370"/>
      <c r="N478" s="372">
        <v>50000</v>
      </c>
    </row>
    <row r="479" spans="1:14" ht="15">
      <c r="A479" s="140"/>
      <c r="B479" s="217"/>
      <c r="C479" s="260" t="s">
        <v>832</v>
      </c>
      <c r="D479" s="260" t="s">
        <v>798</v>
      </c>
      <c r="E479" s="260" t="s">
        <v>799</v>
      </c>
      <c r="F479" s="261" t="s">
        <v>225</v>
      </c>
      <c r="G479" s="366"/>
      <c r="H479" s="368">
        <v>0</v>
      </c>
      <c r="I479" s="370"/>
      <c r="J479" s="368">
        <v>0</v>
      </c>
      <c r="K479" s="370"/>
      <c r="L479" s="368">
        <v>0</v>
      </c>
      <c r="M479" s="370"/>
      <c r="N479" s="372">
        <v>300000</v>
      </c>
    </row>
    <row r="480" spans="1:14" ht="15">
      <c r="A480" s="140"/>
      <c r="B480" s="217"/>
      <c r="C480" s="260" t="s">
        <v>833</v>
      </c>
      <c r="D480" s="260" t="s">
        <v>772</v>
      </c>
      <c r="E480" s="260" t="s">
        <v>834</v>
      </c>
      <c r="F480" s="261" t="s">
        <v>225</v>
      </c>
      <c r="G480" s="366"/>
      <c r="H480" s="368">
        <v>0</v>
      </c>
      <c r="I480" s="370"/>
      <c r="J480" s="368">
        <v>0</v>
      </c>
      <c r="K480" s="370"/>
      <c r="L480" s="368">
        <v>50000</v>
      </c>
      <c r="M480" s="370"/>
      <c r="N480" s="372">
        <v>50000</v>
      </c>
    </row>
    <row r="481" spans="1:14" ht="15">
      <c r="A481" s="140"/>
      <c r="B481" s="217"/>
      <c r="C481" s="260" t="s">
        <v>835</v>
      </c>
      <c r="D481" s="260" t="s">
        <v>798</v>
      </c>
      <c r="E481" s="260" t="s">
        <v>799</v>
      </c>
      <c r="F481" s="261" t="s">
        <v>225</v>
      </c>
      <c r="G481" s="366"/>
      <c r="H481" s="368">
        <v>689.52</v>
      </c>
      <c r="I481" s="370"/>
      <c r="J481" s="368">
        <v>689.52</v>
      </c>
      <c r="K481" s="370"/>
      <c r="L481" s="368">
        <v>689.52</v>
      </c>
      <c r="M481" s="370"/>
      <c r="N481" s="372">
        <v>689.52</v>
      </c>
    </row>
    <row r="482" spans="1:14" ht="15">
      <c r="A482" s="140"/>
      <c r="B482" s="217"/>
      <c r="C482" s="260" t="s">
        <v>836</v>
      </c>
      <c r="D482" s="260" t="s">
        <v>772</v>
      </c>
      <c r="E482" s="260" t="s">
        <v>834</v>
      </c>
      <c r="F482" s="261" t="s">
        <v>199</v>
      </c>
      <c r="G482" s="366"/>
      <c r="H482" s="368">
        <v>0</v>
      </c>
      <c r="I482" s="370"/>
      <c r="J482" s="368">
        <v>55820</v>
      </c>
      <c r="K482" s="370"/>
      <c r="L482" s="368">
        <v>100000</v>
      </c>
      <c r="M482" s="370"/>
      <c r="N482" s="372">
        <v>100000</v>
      </c>
    </row>
    <row r="483" spans="1:14" ht="15">
      <c r="A483" s="140"/>
      <c r="B483" s="217"/>
      <c r="C483" s="260" t="s">
        <v>837</v>
      </c>
      <c r="D483" s="260" t="s">
        <v>798</v>
      </c>
      <c r="E483" s="260" t="s">
        <v>799</v>
      </c>
      <c r="F483" s="261" t="s">
        <v>225</v>
      </c>
      <c r="G483" s="366"/>
      <c r="H483" s="368">
        <v>0</v>
      </c>
      <c r="I483" s="370"/>
      <c r="J483" s="368">
        <v>0</v>
      </c>
      <c r="K483" s="370"/>
      <c r="L483" s="368">
        <v>0</v>
      </c>
      <c r="M483" s="370"/>
      <c r="N483" s="372">
        <v>65000</v>
      </c>
    </row>
    <row r="484" spans="1:14" ht="15">
      <c r="A484" s="140"/>
      <c r="B484" s="217"/>
      <c r="C484" s="260" t="s">
        <v>838</v>
      </c>
      <c r="D484" s="260" t="s">
        <v>798</v>
      </c>
      <c r="E484" s="260" t="s">
        <v>799</v>
      </c>
      <c r="F484" s="261" t="s">
        <v>199</v>
      </c>
      <c r="G484" s="366"/>
      <c r="H484" s="368">
        <v>0</v>
      </c>
      <c r="I484" s="370"/>
      <c r="J484" s="368">
        <v>191459.72</v>
      </c>
      <c r="K484" s="370"/>
      <c r="L484" s="368">
        <v>191459.72</v>
      </c>
      <c r="M484" s="370"/>
      <c r="N484" s="372">
        <v>191459.72</v>
      </c>
    </row>
    <row r="485" spans="1:14" ht="15">
      <c r="A485" s="140"/>
      <c r="B485" s="217"/>
      <c r="C485" s="260" t="s">
        <v>839</v>
      </c>
      <c r="D485" s="260" t="s">
        <v>798</v>
      </c>
      <c r="E485" s="260" t="s">
        <v>799</v>
      </c>
      <c r="F485" s="261" t="s">
        <v>199</v>
      </c>
      <c r="G485" s="366"/>
      <c r="H485" s="368">
        <v>0</v>
      </c>
      <c r="I485" s="370"/>
      <c r="J485" s="368">
        <v>170443.16</v>
      </c>
      <c r="K485" s="370"/>
      <c r="L485" s="368">
        <v>170443.16</v>
      </c>
      <c r="M485" s="370"/>
      <c r="N485" s="372">
        <v>170443.16</v>
      </c>
    </row>
    <row r="486" spans="1:14" ht="15">
      <c r="A486" s="140"/>
      <c r="B486" s="217"/>
      <c r="C486" s="260" t="s">
        <v>840</v>
      </c>
      <c r="D486" s="260" t="s">
        <v>772</v>
      </c>
      <c r="E486" s="260" t="s">
        <v>834</v>
      </c>
      <c r="F486" s="261" t="s">
        <v>225</v>
      </c>
      <c r="G486" s="366"/>
      <c r="H486" s="368">
        <v>0</v>
      </c>
      <c r="I486" s="370"/>
      <c r="J486" s="368">
        <v>0</v>
      </c>
      <c r="K486" s="370"/>
      <c r="L486" s="368">
        <v>0</v>
      </c>
      <c r="M486" s="370"/>
      <c r="N486" s="372">
        <v>13000</v>
      </c>
    </row>
    <row r="487" spans="1:14" ht="15">
      <c r="A487" s="140"/>
      <c r="B487" s="217"/>
      <c r="C487" s="260" t="s">
        <v>841</v>
      </c>
      <c r="D487" s="260" t="s">
        <v>798</v>
      </c>
      <c r="E487" s="260" t="s">
        <v>799</v>
      </c>
      <c r="F487" s="261" t="s">
        <v>225</v>
      </c>
      <c r="G487" s="366"/>
      <c r="H487" s="368">
        <v>0</v>
      </c>
      <c r="I487" s="370"/>
      <c r="J487" s="368">
        <v>0</v>
      </c>
      <c r="K487" s="370"/>
      <c r="L487" s="368">
        <v>0</v>
      </c>
      <c r="M487" s="370"/>
      <c r="N487" s="372">
        <v>100000</v>
      </c>
    </row>
    <row r="488" spans="1:14" ht="15">
      <c r="A488" s="140"/>
      <c r="B488" s="217"/>
      <c r="C488" s="260" t="s">
        <v>842</v>
      </c>
      <c r="D488" s="260" t="s">
        <v>795</v>
      </c>
      <c r="E488" s="260" t="s">
        <v>796</v>
      </c>
      <c r="F488" s="261" t="s">
        <v>225</v>
      </c>
      <c r="G488" s="366"/>
      <c r="H488" s="368">
        <v>0</v>
      </c>
      <c r="I488" s="370"/>
      <c r="J488" s="368">
        <v>0</v>
      </c>
      <c r="K488" s="370"/>
      <c r="L488" s="368">
        <v>9855.28</v>
      </c>
      <c r="M488" s="370"/>
      <c r="N488" s="372">
        <v>9855.28</v>
      </c>
    </row>
    <row r="489" spans="1:14" ht="15">
      <c r="A489" s="140"/>
      <c r="B489" s="217"/>
      <c r="C489" s="260" t="s">
        <v>843</v>
      </c>
      <c r="D489" s="260" t="s">
        <v>772</v>
      </c>
      <c r="E489" s="260" t="s">
        <v>844</v>
      </c>
      <c r="F489" s="261" t="s">
        <v>199</v>
      </c>
      <c r="G489" s="366"/>
      <c r="H489" s="368">
        <v>0</v>
      </c>
      <c r="I489" s="370"/>
      <c r="J489" s="368">
        <v>3254.59</v>
      </c>
      <c r="K489" s="370"/>
      <c r="L489" s="368">
        <v>3254.59</v>
      </c>
      <c r="M489" s="370"/>
      <c r="N489" s="372">
        <v>3254.59</v>
      </c>
    </row>
    <row r="490" spans="1:14" ht="15">
      <c r="A490" s="140"/>
      <c r="B490" s="217"/>
      <c r="C490" s="260" t="s">
        <v>845</v>
      </c>
      <c r="D490" s="260" t="s">
        <v>772</v>
      </c>
      <c r="E490" s="260" t="s">
        <v>844</v>
      </c>
      <c r="F490" s="261" t="s">
        <v>225</v>
      </c>
      <c r="G490" s="366"/>
      <c r="H490" s="368">
        <v>0</v>
      </c>
      <c r="I490" s="370"/>
      <c r="J490" s="368">
        <v>0</v>
      </c>
      <c r="K490" s="370"/>
      <c r="L490" s="368">
        <v>80000</v>
      </c>
      <c r="M490" s="370"/>
      <c r="N490" s="372">
        <v>80000</v>
      </c>
    </row>
    <row r="491" spans="1:14" ht="15">
      <c r="A491" s="140"/>
      <c r="B491" s="217"/>
      <c r="C491" s="260" t="s">
        <v>846</v>
      </c>
      <c r="D491" s="260" t="s">
        <v>772</v>
      </c>
      <c r="E491" s="260" t="s">
        <v>777</v>
      </c>
      <c r="F491" s="261" t="s">
        <v>225</v>
      </c>
      <c r="G491" s="366"/>
      <c r="H491" s="368">
        <v>0</v>
      </c>
      <c r="I491" s="370"/>
      <c r="J491" s="368">
        <v>0</v>
      </c>
      <c r="K491" s="370"/>
      <c r="L491" s="368">
        <v>0</v>
      </c>
      <c r="M491" s="370"/>
      <c r="N491" s="372">
        <v>1836.33</v>
      </c>
    </row>
    <row r="492" spans="1:14" ht="15">
      <c r="A492" s="140"/>
      <c r="B492" s="217"/>
      <c r="C492" s="220" t="s">
        <v>847</v>
      </c>
      <c r="D492" s="220" t="s">
        <v>798</v>
      </c>
      <c r="E492" s="220" t="s">
        <v>799</v>
      </c>
      <c r="F492" s="226" t="s">
        <v>225</v>
      </c>
      <c r="G492" s="345"/>
      <c r="H492" s="351">
        <v>0</v>
      </c>
      <c r="I492" s="349"/>
      <c r="J492" s="351">
        <v>0</v>
      </c>
      <c r="K492" s="349"/>
      <c r="L492" s="351">
        <v>0</v>
      </c>
      <c r="M492" s="349"/>
      <c r="N492" s="357">
        <v>300000</v>
      </c>
    </row>
    <row r="493" spans="1:14" ht="15">
      <c r="A493" s="140" t="s">
        <v>86</v>
      </c>
      <c r="B493" s="137" t="s">
        <v>0</v>
      </c>
      <c r="C493" s="222"/>
      <c r="D493" s="222"/>
      <c r="E493" s="222"/>
      <c r="F493" s="342"/>
      <c r="G493" s="70">
        <v>6090.06</v>
      </c>
      <c r="H493" s="72">
        <f>SUM(H494:H495)</f>
        <v>0</v>
      </c>
      <c r="I493" s="72">
        <v>6090.06</v>
      </c>
      <c r="J493" s="72">
        <f>SUM(J494:J495)</f>
        <v>3146.96</v>
      </c>
      <c r="K493" s="72"/>
      <c r="L493" s="72">
        <f>SUM(L494:L495)</f>
        <v>4229.79</v>
      </c>
      <c r="M493" s="72"/>
      <c r="N493" s="74">
        <f>SUM(N494:N495)</f>
        <v>6489.68</v>
      </c>
    </row>
    <row r="494" spans="1:14" ht="15">
      <c r="A494" s="140"/>
      <c r="B494" s="217"/>
      <c r="C494" s="247" t="s">
        <v>848</v>
      </c>
      <c r="D494" s="247" t="s">
        <v>849</v>
      </c>
      <c r="E494" s="247" t="s">
        <v>850</v>
      </c>
      <c r="F494" s="249" t="s">
        <v>225</v>
      </c>
      <c r="G494" s="305"/>
      <c r="H494" s="318">
        <v>0</v>
      </c>
      <c r="I494" s="308"/>
      <c r="J494" s="318">
        <v>0</v>
      </c>
      <c r="K494" s="308"/>
      <c r="L494" s="318">
        <v>0</v>
      </c>
      <c r="M494" s="308"/>
      <c r="N494" s="321">
        <v>2259.89</v>
      </c>
    </row>
    <row r="495" spans="1:14" ht="15">
      <c r="A495" s="140"/>
      <c r="B495" s="217"/>
      <c r="C495" s="220" t="s">
        <v>851</v>
      </c>
      <c r="D495" s="220" t="s">
        <v>849</v>
      </c>
      <c r="E495" s="220" t="s">
        <v>850</v>
      </c>
      <c r="F495" s="226" t="s">
        <v>199</v>
      </c>
      <c r="G495" s="304"/>
      <c r="H495" s="309">
        <v>0</v>
      </c>
      <c r="I495" s="307"/>
      <c r="J495" s="309">
        <v>3146.96</v>
      </c>
      <c r="K495" s="307"/>
      <c r="L495" s="309">
        <v>4229.79</v>
      </c>
      <c r="M495" s="307"/>
      <c r="N495" s="314">
        <v>4229.79</v>
      </c>
    </row>
    <row r="496" spans="1:14" ht="15">
      <c r="A496" s="140" t="s">
        <v>87</v>
      </c>
      <c r="B496" s="137" t="s">
        <v>1</v>
      </c>
      <c r="C496" s="222"/>
      <c r="D496" s="222"/>
      <c r="E496" s="222"/>
      <c r="F496" s="342"/>
      <c r="G496" s="70"/>
      <c r="H496" s="72">
        <v>0</v>
      </c>
      <c r="I496" s="72"/>
      <c r="J496" s="72">
        <v>0</v>
      </c>
      <c r="K496" s="72"/>
      <c r="L496" s="72">
        <v>0</v>
      </c>
      <c r="M496" s="72"/>
      <c r="N496" s="74">
        <v>12295.07</v>
      </c>
    </row>
    <row r="497" spans="1:14" ht="15">
      <c r="A497" s="140"/>
      <c r="B497" s="217"/>
      <c r="C497" s="222" t="s">
        <v>852</v>
      </c>
      <c r="D497" s="222" t="s">
        <v>853</v>
      </c>
      <c r="E497" s="222" t="s">
        <v>854</v>
      </c>
      <c r="F497" s="228" t="s">
        <v>225</v>
      </c>
      <c r="G497" s="70"/>
      <c r="H497" s="310">
        <v>0</v>
      </c>
      <c r="I497" s="72"/>
      <c r="J497" s="310">
        <v>0</v>
      </c>
      <c r="K497" s="72"/>
      <c r="L497" s="310">
        <v>0</v>
      </c>
      <c r="M497" s="72"/>
      <c r="N497" s="315">
        <v>12295.07</v>
      </c>
    </row>
    <row r="498" spans="1:14" ht="15">
      <c r="A498" s="140" t="s">
        <v>89</v>
      </c>
      <c r="B498" s="137" t="s">
        <v>88</v>
      </c>
      <c r="C498" s="222"/>
      <c r="D498" s="222"/>
      <c r="E498" s="222"/>
      <c r="F498" s="342"/>
      <c r="G498" s="162">
        <v>24221.25</v>
      </c>
      <c r="H498" s="163">
        <f>SUM(H499:H501)</f>
        <v>0</v>
      </c>
      <c r="I498" s="163">
        <v>24221.25</v>
      </c>
      <c r="J498" s="163">
        <f>SUM(J499:J501)</f>
        <v>0</v>
      </c>
      <c r="K498" s="163"/>
      <c r="L498" s="163">
        <f>SUM(L499:L501)</f>
        <v>4.08</v>
      </c>
      <c r="M498" s="163"/>
      <c r="N498" s="164">
        <f>SUM(N499:N501)</f>
        <v>350034.9</v>
      </c>
    </row>
    <row r="499" spans="1:14" ht="15">
      <c r="A499" s="140"/>
      <c r="B499" s="217"/>
      <c r="C499" s="247" t="s">
        <v>855</v>
      </c>
      <c r="D499" s="247" t="s">
        <v>856</v>
      </c>
      <c r="E499" s="247" t="s">
        <v>857</v>
      </c>
      <c r="F499" s="249" t="s">
        <v>225</v>
      </c>
      <c r="G499" s="384"/>
      <c r="H499" s="399">
        <v>0</v>
      </c>
      <c r="I499" s="388"/>
      <c r="J499" s="399">
        <v>0</v>
      </c>
      <c r="K499" s="388"/>
      <c r="L499" s="399">
        <v>0</v>
      </c>
      <c r="M499" s="388"/>
      <c r="N499" s="402">
        <v>300000</v>
      </c>
    </row>
    <row r="500" spans="1:14" ht="15">
      <c r="A500" s="140"/>
      <c r="B500" s="217"/>
      <c r="C500" s="260" t="s">
        <v>858</v>
      </c>
      <c r="D500" s="260" t="s">
        <v>856</v>
      </c>
      <c r="E500" s="260" t="s">
        <v>857</v>
      </c>
      <c r="F500" s="261" t="s">
        <v>225</v>
      </c>
      <c r="G500" s="404"/>
      <c r="H500" s="406">
        <v>0</v>
      </c>
      <c r="I500" s="408"/>
      <c r="J500" s="406">
        <v>0</v>
      </c>
      <c r="K500" s="408"/>
      <c r="L500" s="406">
        <v>0</v>
      </c>
      <c r="M500" s="408"/>
      <c r="N500" s="410">
        <v>50000</v>
      </c>
    </row>
    <row r="501" spans="1:14" ht="15">
      <c r="A501" s="140"/>
      <c r="B501" s="217"/>
      <c r="C501" s="220" t="s">
        <v>859</v>
      </c>
      <c r="D501" s="220" t="s">
        <v>856</v>
      </c>
      <c r="E501" s="220" t="s">
        <v>857</v>
      </c>
      <c r="F501" s="226" t="s">
        <v>199</v>
      </c>
      <c r="G501" s="383"/>
      <c r="H501" s="389">
        <v>0</v>
      </c>
      <c r="I501" s="387"/>
      <c r="J501" s="389">
        <v>0</v>
      </c>
      <c r="K501" s="387"/>
      <c r="L501" s="389">
        <v>4.08</v>
      </c>
      <c r="M501" s="387"/>
      <c r="N501" s="395">
        <v>34.9</v>
      </c>
    </row>
    <row r="502" spans="1:14" ht="15">
      <c r="A502" s="143" t="s">
        <v>81</v>
      </c>
      <c r="B502" s="145" t="s">
        <v>126</v>
      </c>
      <c r="C502" s="221"/>
      <c r="D502" s="221"/>
      <c r="E502" s="221"/>
      <c r="F502" s="333"/>
      <c r="G502" s="62">
        <f>SUM(G437:G498)</f>
        <v>189975.78</v>
      </c>
      <c r="H502" s="63">
        <f>SUM(H498,H496,H493,H439,H437)</f>
        <v>109931.77</v>
      </c>
      <c r="I502" s="63">
        <f>SUM(I437:I498)</f>
        <v>287497.83</v>
      </c>
      <c r="J502" s="63">
        <f>SUM(J498,J496,J493,J439,J437)</f>
        <v>720256.31</v>
      </c>
      <c r="K502" s="63">
        <f>SUM(K437:K498)</f>
        <v>0</v>
      </c>
      <c r="L502" s="63">
        <f>SUM(L498,L496,L493,L439,L437)</f>
        <v>1008979.93</v>
      </c>
      <c r="M502" s="63">
        <f>SUM(M437:M498)</f>
        <v>0</v>
      </c>
      <c r="N502" s="64">
        <f>SUM(N498,N496,N493,N439,N437)</f>
        <v>6942365.73</v>
      </c>
    </row>
    <row r="503" spans="1:14" ht="15">
      <c r="A503" s="140" t="s">
        <v>92</v>
      </c>
      <c r="B503" s="137" t="s">
        <v>91</v>
      </c>
      <c r="C503" s="141"/>
      <c r="D503" s="141"/>
      <c r="E503" s="141"/>
      <c r="F503" s="157"/>
      <c r="G503" s="70"/>
      <c r="H503" s="72"/>
      <c r="I503" s="72"/>
      <c r="J503" s="72"/>
      <c r="K503" s="72"/>
      <c r="L503" s="72"/>
      <c r="M503" s="72"/>
      <c r="N503" s="74"/>
    </row>
    <row r="504" spans="1:14" ht="15">
      <c r="A504" s="140" t="s">
        <v>94</v>
      </c>
      <c r="B504" s="137" t="s">
        <v>93</v>
      </c>
      <c r="C504" s="141"/>
      <c r="D504" s="141"/>
      <c r="E504" s="141"/>
      <c r="F504" s="157"/>
      <c r="G504" s="70"/>
      <c r="H504" s="72"/>
      <c r="I504" s="72"/>
      <c r="J504" s="72"/>
      <c r="K504" s="72"/>
      <c r="L504" s="72"/>
      <c r="M504" s="72"/>
      <c r="N504" s="74"/>
    </row>
    <row r="505" spans="1:14" ht="15">
      <c r="A505" s="140" t="s">
        <v>96</v>
      </c>
      <c r="B505" s="137" t="s">
        <v>95</v>
      </c>
      <c r="C505" s="141"/>
      <c r="D505" s="141"/>
      <c r="E505" s="141"/>
      <c r="F505" s="157"/>
      <c r="G505" s="70"/>
      <c r="H505" s="72"/>
      <c r="I505" s="72"/>
      <c r="J505" s="72"/>
      <c r="K505" s="72"/>
      <c r="L505" s="72"/>
      <c r="M505" s="72"/>
      <c r="N505" s="74"/>
    </row>
    <row r="506" spans="1:14" ht="15">
      <c r="A506" s="140" t="s">
        <v>98</v>
      </c>
      <c r="B506" s="137" t="s">
        <v>97</v>
      </c>
      <c r="C506" s="141"/>
      <c r="D506" s="141"/>
      <c r="E506" s="141"/>
      <c r="F506" s="157"/>
      <c r="G506" s="70"/>
      <c r="H506" s="72"/>
      <c r="I506" s="72"/>
      <c r="J506" s="72"/>
      <c r="K506" s="72"/>
      <c r="L506" s="72"/>
      <c r="M506" s="72"/>
      <c r="N506" s="74"/>
    </row>
    <row r="507" spans="1:14" ht="15">
      <c r="A507" s="143" t="s">
        <v>90</v>
      </c>
      <c r="B507" s="145" t="s">
        <v>125</v>
      </c>
      <c r="C507" s="141"/>
      <c r="D507" s="141"/>
      <c r="E507" s="141"/>
      <c r="F507" s="157"/>
      <c r="G507" s="62">
        <f>SUM(G503:G506)</f>
        <v>0</v>
      </c>
      <c r="H507" s="165">
        <f>SUM(H506,H505,H504,H503)</f>
        <v>0</v>
      </c>
      <c r="I507" s="165">
        <f>SUM(I503:I506)</f>
        <v>0</v>
      </c>
      <c r="J507" s="165">
        <f>SUM(J506,J505,J504,J503)</f>
        <v>0</v>
      </c>
      <c r="K507" s="165">
        <f>SUM(K503:K506)</f>
        <v>0</v>
      </c>
      <c r="L507" s="165">
        <f>SUM(L506,L505,L504,L503)</f>
        <v>0</v>
      </c>
      <c r="M507" s="165">
        <f>SUM(M503:M506)</f>
        <v>0</v>
      </c>
      <c r="N507" s="166">
        <f>SUM(N506,N505,N504,N503)</f>
        <v>0</v>
      </c>
    </row>
    <row r="508" spans="1:14" ht="15">
      <c r="A508" s="140" t="s">
        <v>101</v>
      </c>
      <c r="B508" s="137" t="s">
        <v>100</v>
      </c>
      <c r="C508" s="141"/>
      <c r="D508" s="141"/>
      <c r="E508" s="141"/>
      <c r="F508" s="157"/>
      <c r="G508" s="70"/>
      <c r="H508" s="72"/>
      <c r="I508" s="72"/>
      <c r="J508" s="72"/>
      <c r="K508" s="72"/>
      <c r="L508" s="72"/>
      <c r="M508" s="72"/>
      <c r="N508" s="74"/>
    </row>
    <row r="509" spans="1:14" ht="15">
      <c r="A509" s="140" t="s">
        <v>103</v>
      </c>
      <c r="B509" s="137" t="s">
        <v>102</v>
      </c>
      <c r="C509" s="141"/>
      <c r="D509" s="141"/>
      <c r="E509" s="141"/>
      <c r="F509" s="157"/>
      <c r="G509" s="70"/>
      <c r="H509" s="72"/>
      <c r="I509" s="72"/>
      <c r="J509" s="72"/>
      <c r="K509" s="72"/>
      <c r="L509" s="72"/>
      <c r="M509" s="72"/>
      <c r="N509" s="74"/>
    </row>
    <row r="510" spans="1:14" ht="15">
      <c r="A510" s="140" t="s">
        <v>105</v>
      </c>
      <c r="B510" s="137" t="s">
        <v>104</v>
      </c>
      <c r="C510" s="141"/>
      <c r="D510" s="141"/>
      <c r="E510" s="141"/>
      <c r="F510" s="157"/>
      <c r="G510" s="70"/>
      <c r="H510" s="72"/>
      <c r="I510" s="72"/>
      <c r="J510" s="72"/>
      <c r="K510" s="72"/>
      <c r="L510" s="72"/>
      <c r="M510" s="72"/>
      <c r="N510" s="74"/>
    </row>
    <row r="511" spans="1:14" ht="15">
      <c r="A511" s="140" t="s">
        <v>107</v>
      </c>
      <c r="B511" s="137" t="s">
        <v>106</v>
      </c>
      <c r="C511" s="141"/>
      <c r="D511" s="141"/>
      <c r="E511" s="141"/>
      <c r="F511" s="157"/>
      <c r="G511" s="70"/>
      <c r="H511" s="72"/>
      <c r="I511" s="72"/>
      <c r="J511" s="72"/>
      <c r="K511" s="72"/>
      <c r="L511" s="72"/>
      <c r="M511" s="72"/>
      <c r="N511" s="74"/>
    </row>
    <row r="512" spans="1:14" ht="15">
      <c r="A512" s="140" t="s">
        <v>109</v>
      </c>
      <c r="B512" s="137" t="s">
        <v>108</v>
      </c>
      <c r="C512" s="141"/>
      <c r="D512" s="141"/>
      <c r="E512" s="141"/>
      <c r="F512" s="157"/>
      <c r="G512" s="70"/>
      <c r="H512" s="72"/>
      <c r="I512" s="72"/>
      <c r="J512" s="72"/>
      <c r="K512" s="72"/>
      <c r="L512" s="72"/>
      <c r="M512" s="72"/>
      <c r="N512" s="74"/>
    </row>
    <row r="513" spans="1:14" ht="15">
      <c r="A513" s="143" t="s">
        <v>99</v>
      </c>
      <c r="B513" s="145" t="s">
        <v>124</v>
      </c>
      <c r="C513" s="141"/>
      <c r="D513" s="141"/>
      <c r="E513" s="141"/>
      <c r="F513" s="157"/>
      <c r="G513" s="167">
        <f>SUM(G508:G512)</f>
        <v>0</v>
      </c>
      <c r="H513" s="165">
        <f>SUM(H512,H511,H510,H509,H508)</f>
        <v>0</v>
      </c>
      <c r="I513" s="165">
        <f>SUM(I508:I512)</f>
        <v>0</v>
      </c>
      <c r="J513" s="165">
        <f>SUM(J512,J511,J510,J509,J508)</f>
        <v>0</v>
      </c>
      <c r="K513" s="165">
        <f>SUM(K512,K511,K510,K509,K508)</f>
        <v>0</v>
      </c>
      <c r="L513" s="165">
        <f>SUM(L512,L511,L510,L509,L508)</f>
        <v>0</v>
      </c>
      <c r="M513" s="165">
        <f>SUM(M512,M511,M510,M509,M508)</f>
        <v>0</v>
      </c>
      <c r="N513" s="166">
        <f>SUM(N512,N511,N510,N509,N508)</f>
        <v>0</v>
      </c>
    </row>
    <row r="514" spans="1:14" ht="15">
      <c r="A514" s="140" t="s">
        <v>168</v>
      </c>
      <c r="B514" s="168" t="s">
        <v>175</v>
      </c>
      <c r="C514" s="169"/>
      <c r="D514" s="169"/>
      <c r="E514" s="169"/>
      <c r="F514" s="170"/>
      <c r="G514" s="70"/>
      <c r="H514" s="72"/>
      <c r="I514" s="72"/>
      <c r="J514" s="72"/>
      <c r="K514" s="72"/>
      <c r="L514" s="72"/>
      <c r="M514" s="72"/>
      <c r="N514" s="74"/>
    </row>
    <row r="515" spans="1:14" ht="30">
      <c r="A515" s="143" t="s">
        <v>176</v>
      </c>
      <c r="B515" s="171" t="s">
        <v>128</v>
      </c>
      <c r="C515" s="169"/>
      <c r="D515" s="169"/>
      <c r="E515" s="169"/>
      <c r="F515" s="170"/>
      <c r="G515" s="172">
        <f>G514</f>
        <v>0</v>
      </c>
      <c r="H515" s="173">
        <f>H514</f>
        <v>0</v>
      </c>
      <c r="I515" s="173">
        <f>I514</f>
        <v>0</v>
      </c>
      <c r="J515" s="173">
        <f>J514</f>
        <v>0</v>
      </c>
      <c r="K515" s="173">
        <f>K514</f>
        <v>0</v>
      </c>
      <c r="L515" s="173">
        <f>L514</f>
        <v>0</v>
      </c>
      <c r="M515" s="173">
        <f>M514</f>
        <v>0</v>
      </c>
      <c r="N515" s="174">
        <f>N514</f>
        <v>0</v>
      </c>
    </row>
    <row r="516" spans="1:14" ht="15">
      <c r="A516" s="140" t="s">
        <v>112</v>
      </c>
      <c r="B516" s="137" t="s">
        <v>111</v>
      </c>
      <c r="C516" s="246"/>
      <c r="D516" s="246"/>
      <c r="E516" s="246"/>
      <c r="F516" s="374"/>
      <c r="G516" s="70">
        <v>28697.63</v>
      </c>
      <c r="H516" s="72">
        <f>SUM(H517:H541)</f>
        <v>25814.6</v>
      </c>
      <c r="I516" s="72">
        <v>49850.67</v>
      </c>
      <c r="J516" s="72">
        <f>SUM(J517:J541)</f>
        <v>154707.33</v>
      </c>
      <c r="K516" s="72"/>
      <c r="L516" s="72">
        <f>SUM(L517:L541)</f>
        <v>283600.06</v>
      </c>
      <c r="M516" s="72"/>
      <c r="N516" s="74">
        <f>SUM(N517:N541)</f>
        <v>443363.13</v>
      </c>
    </row>
    <row r="517" spans="1:14" ht="15">
      <c r="A517" s="140"/>
      <c r="B517" s="217"/>
      <c r="C517" s="247" t="s">
        <v>860</v>
      </c>
      <c r="D517" s="247" t="s">
        <v>861</v>
      </c>
      <c r="E517" s="247" t="s">
        <v>862</v>
      </c>
      <c r="F517" s="249" t="s">
        <v>360</v>
      </c>
      <c r="G517" s="305"/>
      <c r="H517" s="318">
        <v>4576.09</v>
      </c>
      <c r="I517" s="308"/>
      <c r="J517" s="318">
        <v>18975.72</v>
      </c>
      <c r="K517" s="308"/>
      <c r="L517" s="318">
        <v>33375.35</v>
      </c>
      <c r="M517" s="308"/>
      <c r="N517" s="321">
        <v>52574.85</v>
      </c>
    </row>
    <row r="518" spans="1:14" ht="15">
      <c r="A518" s="140"/>
      <c r="B518" s="217"/>
      <c r="C518" s="260" t="s">
        <v>863</v>
      </c>
      <c r="D518" s="260" t="s">
        <v>861</v>
      </c>
      <c r="E518" s="260" t="s">
        <v>862</v>
      </c>
      <c r="F518" s="261" t="s">
        <v>360</v>
      </c>
      <c r="G518" s="323"/>
      <c r="H518" s="325">
        <v>273.9</v>
      </c>
      <c r="I518" s="327"/>
      <c r="J518" s="325">
        <v>9191.73</v>
      </c>
      <c r="K518" s="327"/>
      <c r="L518" s="325">
        <v>18109.56</v>
      </c>
      <c r="M518" s="327"/>
      <c r="N518" s="329">
        <v>30000</v>
      </c>
    </row>
    <row r="519" spans="1:14" ht="15">
      <c r="A519" s="140"/>
      <c r="B519" s="217"/>
      <c r="C519" s="260" t="s">
        <v>864</v>
      </c>
      <c r="D519" s="260" t="s">
        <v>861</v>
      </c>
      <c r="E519" s="260" t="s">
        <v>862</v>
      </c>
      <c r="F519" s="261" t="s">
        <v>360</v>
      </c>
      <c r="G519" s="323"/>
      <c r="H519" s="325">
        <v>0</v>
      </c>
      <c r="I519" s="327"/>
      <c r="J519" s="325">
        <v>3000</v>
      </c>
      <c r="K519" s="327"/>
      <c r="L519" s="325">
        <v>6000</v>
      </c>
      <c r="M519" s="327"/>
      <c r="N519" s="329">
        <v>10000</v>
      </c>
    </row>
    <row r="520" spans="1:14" ht="15">
      <c r="A520" s="140"/>
      <c r="B520" s="217"/>
      <c r="C520" s="260" t="s">
        <v>865</v>
      </c>
      <c r="D520" s="260" t="s">
        <v>861</v>
      </c>
      <c r="E520" s="260" t="s">
        <v>862</v>
      </c>
      <c r="F520" s="261" t="s">
        <v>360</v>
      </c>
      <c r="G520" s="323"/>
      <c r="H520" s="325">
        <v>537.43</v>
      </c>
      <c r="I520" s="327"/>
      <c r="J520" s="325">
        <v>1876.2</v>
      </c>
      <c r="K520" s="327"/>
      <c r="L520" s="325">
        <v>3214.97</v>
      </c>
      <c r="M520" s="327"/>
      <c r="N520" s="329">
        <v>5000</v>
      </c>
    </row>
    <row r="521" spans="1:14" ht="15">
      <c r="A521" s="140"/>
      <c r="B521" s="217"/>
      <c r="C521" s="260" t="s">
        <v>866</v>
      </c>
      <c r="D521" s="260" t="s">
        <v>861</v>
      </c>
      <c r="E521" s="260" t="s">
        <v>862</v>
      </c>
      <c r="F521" s="261" t="s">
        <v>360</v>
      </c>
      <c r="G521" s="323"/>
      <c r="H521" s="325">
        <v>0</v>
      </c>
      <c r="I521" s="327"/>
      <c r="J521" s="325">
        <v>1500</v>
      </c>
      <c r="K521" s="327"/>
      <c r="L521" s="325">
        <v>3000</v>
      </c>
      <c r="M521" s="327"/>
      <c r="N521" s="329">
        <v>5000</v>
      </c>
    </row>
    <row r="522" spans="1:14" ht="15">
      <c r="A522" s="140"/>
      <c r="B522" s="217"/>
      <c r="C522" s="260" t="s">
        <v>867</v>
      </c>
      <c r="D522" s="260" t="s">
        <v>861</v>
      </c>
      <c r="E522" s="260" t="s">
        <v>862</v>
      </c>
      <c r="F522" s="261" t="s">
        <v>360</v>
      </c>
      <c r="G522" s="323"/>
      <c r="H522" s="325">
        <v>0</v>
      </c>
      <c r="I522" s="327"/>
      <c r="J522" s="325">
        <v>1500</v>
      </c>
      <c r="K522" s="327"/>
      <c r="L522" s="325">
        <v>3000</v>
      </c>
      <c r="M522" s="327"/>
      <c r="N522" s="329">
        <v>5000</v>
      </c>
    </row>
    <row r="523" spans="1:14" ht="15">
      <c r="A523" s="140"/>
      <c r="B523" s="217"/>
      <c r="C523" s="260" t="s">
        <v>868</v>
      </c>
      <c r="D523" s="260" t="s">
        <v>869</v>
      </c>
      <c r="E523" s="260" t="s">
        <v>870</v>
      </c>
      <c r="F523" s="261" t="s">
        <v>360</v>
      </c>
      <c r="G523" s="323"/>
      <c r="H523" s="325">
        <v>10881.92</v>
      </c>
      <c r="I523" s="327"/>
      <c r="J523" s="325">
        <v>43617.34</v>
      </c>
      <c r="K523" s="327"/>
      <c r="L523" s="325">
        <v>76352.76</v>
      </c>
      <c r="M523" s="327"/>
      <c r="N523" s="329">
        <v>120000</v>
      </c>
    </row>
    <row r="524" spans="1:14" ht="15">
      <c r="A524" s="140"/>
      <c r="B524" s="217"/>
      <c r="C524" s="260" t="s">
        <v>871</v>
      </c>
      <c r="D524" s="260" t="s">
        <v>869</v>
      </c>
      <c r="E524" s="260" t="s">
        <v>870</v>
      </c>
      <c r="F524" s="261" t="s">
        <v>360</v>
      </c>
      <c r="G524" s="323"/>
      <c r="H524" s="325">
        <v>0</v>
      </c>
      <c r="I524" s="327"/>
      <c r="J524" s="325">
        <v>3000</v>
      </c>
      <c r="K524" s="327"/>
      <c r="L524" s="325">
        <v>6000</v>
      </c>
      <c r="M524" s="327"/>
      <c r="N524" s="329">
        <v>10000</v>
      </c>
    </row>
    <row r="525" spans="1:14" ht="15">
      <c r="A525" s="140"/>
      <c r="B525" s="217"/>
      <c r="C525" s="260" t="s">
        <v>872</v>
      </c>
      <c r="D525" s="260" t="s">
        <v>869</v>
      </c>
      <c r="E525" s="260" t="s">
        <v>870</v>
      </c>
      <c r="F525" s="261" t="s">
        <v>211</v>
      </c>
      <c r="G525" s="323"/>
      <c r="H525" s="325">
        <v>735.27</v>
      </c>
      <c r="I525" s="327"/>
      <c r="J525" s="325">
        <v>17295.27</v>
      </c>
      <c r="K525" s="327"/>
      <c r="L525" s="325">
        <v>33855.27</v>
      </c>
      <c r="M525" s="327"/>
      <c r="N525" s="329">
        <v>50415.27</v>
      </c>
    </row>
    <row r="526" spans="1:14" ht="15">
      <c r="A526" s="140"/>
      <c r="B526" s="217"/>
      <c r="C526" s="260" t="s">
        <v>873</v>
      </c>
      <c r="D526" s="260" t="s">
        <v>869</v>
      </c>
      <c r="E526" s="260" t="s">
        <v>870</v>
      </c>
      <c r="F526" s="261" t="s">
        <v>360</v>
      </c>
      <c r="G526" s="323"/>
      <c r="H526" s="325">
        <v>3838.13</v>
      </c>
      <c r="I526" s="327"/>
      <c r="J526" s="325">
        <v>8686.69</v>
      </c>
      <c r="K526" s="327"/>
      <c r="L526" s="325">
        <v>13535.25</v>
      </c>
      <c r="M526" s="327"/>
      <c r="N526" s="329">
        <v>20000</v>
      </c>
    </row>
    <row r="527" spans="1:14" ht="15">
      <c r="A527" s="140"/>
      <c r="B527" s="217"/>
      <c r="C527" s="260" t="s">
        <v>874</v>
      </c>
      <c r="D527" s="260" t="s">
        <v>869</v>
      </c>
      <c r="E527" s="260" t="s">
        <v>870</v>
      </c>
      <c r="F527" s="261" t="s">
        <v>360</v>
      </c>
      <c r="G527" s="323"/>
      <c r="H527" s="325">
        <v>0</v>
      </c>
      <c r="I527" s="327"/>
      <c r="J527" s="325">
        <v>3000</v>
      </c>
      <c r="K527" s="327"/>
      <c r="L527" s="325">
        <v>6000</v>
      </c>
      <c r="M527" s="327"/>
      <c r="N527" s="329">
        <v>10000</v>
      </c>
    </row>
    <row r="528" spans="1:14" ht="15">
      <c r="A528" s="140"/>
      <c r="B528" s="217"/>
      <c r="C528" s="260" t="s">
        <v>875</v>
      </c>
      <c r="D528" s="260" t="s">
        <v>869</v>
      </c>
      <c r="E528" s="260" t="s">
        <v>870</v>
      </c>
      <c r="F528" s="261" t="s">
        <v>360</v>
      </c>
      <c r="G528" s="323"/>
      <c r="H528" s="325">
        <v>0</v>
      </c>
      <c r="I528" s="327"/>
      <c r="J528" s="325">
        <v>6000</v>
      </c>
      <c r="K528" s="327"/>
      <c r="L528" s="325">
        <v>12000</v>
      </c>
      <c r="M528" s="327"/>
      <c r="N528" s="329">
        <v>20000</v>
      </c>
    </row>
    <row r="529" spans="1:14" ht="15">
      <c r="A529" s="140"/>
      <c r="B529" s="217"/>
      <c r="C529" s="260" t="s">
        <v>876</v>
      </c>
      <c r="D529" s="260" t="s">
        <v>869</v>
      </c>
      <c r="E529" s="260" t="s">
        <v>870</v>
      </c>
      <c r="F529" s="261" t="s">
        <v>360</v>
      </c>
      <c r="G529" s="323"/>
      <c r="H529" s="325">
        <v>671.88</v>
      </c>
      <c r="I529" s="327"/>
      <c r="J529" s="325">
        <v>3470.32</v>
      </c>
      <c r="K529" s="327"/>
      <c r="L529" s="325">
        <v>6268.76</v>
      </c>
      <c r="M529" s="327"/>
      <c r="N529" s="329">
        <v>10000</v>
      </c>
    </row>
    <row r="530" spans="1:14" ht="15">
      <c r="A530" s="140"/>
      <c r="B530" s="217"/>
      <c r="C530" s="260" t="s">
        <v>877</v>
      </c>
      <c r="D530" s="260" t="s">
        <v>869</v>
      </c>
      <c r="E530" s="260" t="s">
        <v>870</v>
      </c>
      <c r="F530" s="261" t="s">
        <v>360</v>
      </c>
      <c r="G530" s="323"/>
      <c r="H530" s="325">
        <v>0</v>
      </c>
      <c r="I530" s="327"/>
      <c r="J530" s="325">
        <v>60</v>
      </c>
      <c r="K530" s="327"/>
      <c r="L530" s="325">
        <v>120</v>
      </c>
      <c r="M530" s="327"/>
      <c r="N530" s="329">
        <v>200</v>
      </c>
    </row>
    <row r="531" spans="1:14" ht="15">
      <c r="A531" s="140"/>
      <c r="B531" s="217"/>
      <c r="C531" s="260" t="s">
        <v>878</v>
      </c>
      <c r="D531" s="260" t="s">
        <v>869</v>
      </c>
      <c r="E531" s="260" t="s">
        <v>870</v>
      </c>
      <c r="F531" s="261" t="s">
        <v>360</v>
      </c>
      <c r="G531" s="323"/>
      <c r="H531" s="325">
        <v>191.76</v>
      </c>
      <c r="I531" s="327"/>
      <c r="J531" s="325">
        <v>1890.61</v>
      </c>
      <c r="K531" s="327"/>
      <c r="L531" s="325">
        <v>3589.46</v>
      </c>
      <c r="M531" s="327"/>
      <c r="N531" s="329">
        <v>5854.59</v>
      </c>
    </row>
    <row r="532" spans="1:14" ht="15">
      <c r="A532" s="140"/>
      <c r="B532" s="217"/>
      <c r="C532" s="260" t="s">
        <v>879</v>
      </c>
      <c r="D532" s="260" t="s">
        <v>869</v>
      </c>
      <c r="E532" s="260" t="s">
        <v>870</v>
      </c>
      <c r="F532" s="261" t="s">
        <v>360</v>
      </c>
      <c r="G532" s="323"/>
      <c r="H532" s="325">
        <v>0</v>
      </c>
      <c r="I532" s="327"/>
      <c r="J532" s="325">
        <v>30</v>
      </c>
      <c r="K532" s="327"/>
      <c r="L532" s="325">
        <v>60</v>
      </c>
      <c r="M532" s="327"/>
      <c r="N532" s="329">
        <v>100</v>
      </c>
    </row>
    <row r="533" spans="1:14" ht="15">
      <c r="A533" s="140"/>
      <c r="B533" s="217"/>
      <c r="C533" s="260" t="s">
        <v>880</v>
      </c>
      <c r="D533" s="260" t="s">
        <v>881</v>
      </c>
      <c r="E533" s="260" t="s">
        <v>882</v>
      </c>
      <c r="F533" s="261" t="s">
        <v>360</v>
      </c>
      <c r="G533" s="323"/>
      <c r="H533" s="325">
        <v>0</v>
      </c>
      <c r="I533" s="327"/>
      <c r="J533" s="325">
        <v>1200</v>
      </c>
      <c r="K533" s="327"/>
      <c r="L533" s="325">
        <v>2400</v>
      </c>
      <c r="M533" s="327"/>
      <c r="N533" s="329">
        <v>4000</v>
      </c>
    </row>
    <row r="534" spans="1:14" ht="15">
      <c r="A534" s="140"/>
      <c r="B534" s="217"/>
      <c r="C534" s="260" t="s">
        <v>883</v>
      </c>
      <c r="D534" s="260" t="s">
        <v>881</v>
      </c>
      <c r="E534" s="260" t="s">
        <v>882</v>
      </c>
      <c r="F534" s="261" t="s">
        <v>211</v>
      </c>
      <c r="G534" s="323"/>
      <c r="H534" s="325">
        <v>53.35</v>
      </c>
      <c r="I534" s="327"/>
      <c r="J534" s="325">
        <v>1368.9</v>
      </c>
      <c r="K534" s="327"/>
      <c r="L534" s="325">
        <v>2684.45</v>
      </c>
      <c r="M534" s="327"/>
      <c r="N534" s="329">
        <v>4000</v>
      </c>
    </row>
    <row r="535" spans="1:14" ht="15">
      <c r="A535" s="140"/>
      <c r="B535" s="217"/>
      <c r="C535" s="260" t="s">
        <v>884</v>
      </c>
      <c r="D535" s="260" t="s">
        <v>881</v>
      </c>
      <c r="E535" s="260" t="s">
        <v>882</v>
      </c>
      <c r="F535" s="261" t="s">
        <v>360</v>
      </c>
      <c r="G535" s="323"/>
      <c r="H535" s="325">
        <v>0</v>
      </c>
      <c r="I535" s="327"/>
      <c r="J535" s="325">
        <v>1200</v>
      </c>
      <c r="K535" s="327"/>
      <c r="L535" s="325">
        <v>2400</v>
      </c>
      <c r="M535" s="327"/>
      <c r="N535" s="329">
        <v>4000</v>
      </c>
    </row>
    <row r="536" spans="1:14" ht="15">
      <c r="A536" s="140"/>
      <c r="B536" s="217"/>
      <c r="C536" s="260" t="s">
        <v>885</v>
      </c>
      <c r="D536" s="260" t="s">
        <v>881</v>
      </c>
      <c r="E536" s="260" t="s">
        <v>882</v>
      </c>
      <c r="F536" s="261" t="s">
        <v>360</v>
      </c>
      <c r="G536" s="323"/>
      <c r="H536" s="325">
        <v>3054.87</v>
      </c>
      <c r="I536" s="327"/>
      <c r="J536" s="325">
        <v>5138.41</v>
      </c>
      <c r="K536" s="327"/>
      <c r="L536" s="325">
        <v>7221.95</v>
      </c>
      <c r="M536" s="327"/>
      <c r="N536" s="329">
        <v>10000</v>
      </c>
    </row>
    <row r="537" spans="1:14" ht="15">
      <c r="A537" s="140"/>
      <c r="B537" s="217"/>
      <c r="C537" s="260" t="s">
        <v>886</v>
      </c>
      <c r="D537" s="260" t="s">
        <v>881</v>
      </c>
      <c r="E537" s="260" t="s">
        <v>882</v>
      </c>
      <c r="F537" s="261" t="s">
        <v>360</v>
      </c>
      <c r="G537" s="323"/>
      <c r="H537" s="325">
        <v>0</v>
      </c>
      <c r="I537" s="327"/>
      <c r="J537" s="325">
        <v>2400</v>
      </c>
      <c r="K537" s="327"/>
      <c r="L537" s="325">
        <v>4800</v>
      </c>
      <c r="M537" s="327"/>
      <c r="N537" s="329">
        <v>8000</v>
      </c>
    </row>
    <row r="538" spans="1:14" ht="15">
      <c r="A538" s="140"/>
      <c r="B538" s="217"/>
      <c r="C538" s="260" t="s">
        <v>887</v>
      </c>
      <c r="D538" s="260" t="s">
        <v>881</v>
      </c>
      <c r="E538" s="260" t="s">
        <v>882</v>
      </c>
      <c r="F538" s="261" t="s">
        <v>360</v>
      </c>
      <c r="G538" s="323"/>
      <c r="H538" s="325">
        <v>0</v>
      </c>
      <c r="I538" s="327"/>
      <c r="J538" s="325">
        <v>300</v>
      </c>
      <c r="K538" s="327"/>
      <c r="L538" s="325">
        <v>600</v>
      </c>
      <c r="M538" s="327"/>
      <c r="N538" s="329">
        <v>1000</v>
      </c>
    </row>
    <row r="539" spans="1:14" ht="15">
      <c r="A539" s="140"/>
      <c r="B539" s="217"/>
      <c r="C539" s="260" t="s">
        <v>888</v>
      </c>
      <c r="D539" s="260" t="s">
        <v>881</v>
      </c>
      <c r="E539" s="260" t="s">
        <v>882</v>
      </c>
      <c r="F539" s="261" t="s">
        <v>360</v>
      </c>
      <c r="G539" s="323"/>
      <c r="H539" s="325">
        <v>0</v>
      </c>
      <c r="I539" s="327"/>
      <c r="J539" s="325">
        <v>600</v>
      </c>
      <c r="K539" s="327"/>
      <c r="L539" s="325">
        <v>1200</v>
      </c>
      <c r="M539" s="327"/>
      <c r="N539" s="329">
        <v>2000</v>
      </c>
    </row>
    <row r="540" spans="1:14" ht="15">
      <c r="A540" s="140"/>
      <c r="B540" s="217"/>
      <c r="C540" s="260" t="s">
        <v>889</v>
      </c>
      <c r="D540" s="260" t="s">
        <v>890</v>
      </c>
      <c r="E540" s="260" t="s">
        <v>891</v>
      </c>
      <c r="F540" s="261" t="s">
        <v>211</v>
      </c>
      <c r="G540" s="323"/>
      <c r="H540" s="325">
        <v>0</v>
      </c>
      <c r="I540" s="327"/>
      <c r="J540" s="325">
        <v>16739.47</v>
      </c>
      <c r="K540" s="327"/>
      <c r="L540" s="325">
        <v>33478.94</v>
      </c>
      <c r="M540" s="327"/>
      <c r="N540" s="329">
        <v>50218.42</v>
      </c>
    </row>
    <row r="541" spans="1:14" ht="15">
      <c r="A541" s="140"/>
      <c r="B541" s="217"/>
      <c r="C541" s="220" t="s">
        <v>892</v>
      </c>
      <c r="D541" s="220" t="s">
        <v>893</v>
      </c>
      <c r="E541" s="220" t="s">
        <v>894</v>
      </c>
      <c r="F541" s="226" t="s">
        <v>211</v>
      </c>
      <c r="G541" s="304"/>
      <c r="H541" s="309">
        <v>1000</v>
      </c>
      <c r="I541" s="307"/>
      <c r="J541" s="309">
        <v>2666.67</v>
      </c>
      <c r="K541" s="307"/>
      <c r="L541" s="309">
        <v>4333.34</v>
      </c>
      <c r="M541" s="307"/>
      <c r="N541" s="314">
        <v>6000</v>
      </c>
    </row>
    <row r="542" spans="1:14" ht="15">
      <c r="A542" s="140" t="s">
        <v>114</v>
      </c>
      <c r="B542" s="137" t="s">
        <v>113</v>
      </c>
      <c r="C542" s="222"/>
      <c r="D542" s="222"/>
      <c r="E542" s="222"/>
      <c r="F542" s="342"/>
      <c r="G542" s="70">
        <v>45855.63</v>
      </c>
      <c r="H542" s="72">
        <f>SUM(H543:H551)</f>
        <v>14578.53</v>
      </c>
      <c r="I542" s="72">
        <v>74989.92</v>
      </c>
      <c r="J542" s="72">
        <f>SUM(J543:J551)</f>
        <v>171263.67</v>
      </c>
      <c r="K542" s="72"/>
      <c r="L542" s="72">
        <f>SUM(L543:L551)</f>
        <v>327948.81</v>
      </c>
      <c r="M542" s="72"/>
      <c r="N542" s="74">
        <f>SUM(N543:N551)</f>
        <v>508478.3</v>
      </c>
    </row>
    <row r="543" spans="1:14" ht="15">
      <c r="A543" s="140"/>
      <c r="B543" s="217"/>
      <c r="C543" s="247" t="s">
        <v>895</v>
      </c>
      <c r="D543" s="247" t="s">
        <v>896</v>
      </c>
      <c r="E543" s="247" t="s">
        <v>897</v>
      </c>
      <c r="F543" s="249" t="s">
        <v>211</v>
      </c>
      <c r="G543" s="305"/>
      <c r="H543" s="318">
        <v>0</v>
      </c>
      <c r="I543" s="308"/>
      <c r="J543" s="318">
        <v>66.67</v>
      </c>
      <c r="K543" s="308"/>
      <c r="L543" s="318">
        <v>133.34</v>
      </c>
      <c r="M543" s="308"/>
      <c r="N543" s="321">
        <v>200</v>
      </c>
    </row>
    <row r="544" spans="1:14" ht="15">
      <c r="A544" s="140"/>
      <c r="B544" s="217"/>
      <c r="C544" s="260" t="s">
        <v>898</v>
      </c>
      <c r="D544" s="260" t="s">
        <v>899</v>
      </c>
      <c r="E544" s="260" t="s">
        <v>900</v>
      </c>
      <c r="F544" s="261" t="s">
        <v>211</v>
      </c>
      <c r="G544" s="323"/>
      <c r="H544" s="325">
        <v>124</v>
      </c>
      <c r="I544" s="327"/>
      <c r="J544" s="325">
        <v>3490.33</v>
      </c>
      <c r="K544" s="327"/>
      <c r="L544" s="325">
        <v>6856.66</v>
      </c>
      <c r="M544" s="327"/>
      <c r="N544" s="329">
        <v>10223</v>
      </c>
    </row>
    <row r="545" spans="1:14" ht="15">
      <c r="A545" s="140"/>
      <c r="B545" s="217"/>
      <c r="C545" s="260" t="s">
        <v>901</v>
      </c>
      <c r="D545" s="260" t="s">
        <v>902</v>
      </c>
      <c r="E545" s="260" t="s">
        <v>903</v>
      </c>
      <c r="F545" s="261" t="s">
        <v>211</v>
      </c>
      <c r="G545" s="323"/>
      <c r="H545" s="325">
        <v>2484.92</v>
      </c>
      <c r="I545" s="327"/>
      <c r="J545" s="325">
        <v>3490.52</v>
      </c>
      <c r="K545" s="327"/>
      <c r="L545" s="325">
        <v>4496.12</v>
      </c>
      <c r="M545" s="327"/>
      <c r="N545" s="329">
        <v>5501.71</v>
      </c>
    </row>
    <row r="546" spans="1:14" ht="15">
      <c r="A546" s="140"/>
      <c r="B546" s="217"/>
      <c r="C546" s="260" t="s">
        <v>904</v>
      </c>
      <c r="D546" s="260" t="s">
        <v>902</v>
      </c>
      <c r="E546" s="260" t="s">
        <v>903</v>
      </c>
      <c r="F546" s="261" t="s">
        <v>211</v>
      </c>
      <c r="G546" s="323"/>
      <c r="H546" s="325">
        <v>0</v>
      </c>
      <c r="I546" s="327"/>
      <c r="J546" s="325">
        <v>3333.33</v>
      </c>
      <c r="K546" s="327"/>
      <c r="L546" s="325">
        <v>6666.66</v>
      </c>
      <c r="M546" s="327"/>
      <c r="N546" s="329">
        <v>10000</v>
      </c>
    </row>
    <row r="547" spans="1:14" ht="15">
      <c r="A547" s="140"/>
      <c r="B547" s="217"/>
      <c r="C547" s="260" t="s">
        <v>905</v>
      </c>
      <c r="D547" s="260" t="s">
        <v>902</v>
      </c>
      <c r="E547" s="260" t="s">
        <v>903</v>
      </c>
      <c r="F547" s="261" t="s">
        <v>211</v>
      </c>
      <c r="G547" s="323"/>
      <c r="H547" s="325">
        <v>0</v>
      </c>
      <c r="I547" s="327"/>
      <c r="J547" s="325">
        <v>1666.67</v>
      </c>
      <c r="K547" s="327"/>
      <c r="L547" s="325">
        <v>3333.34</v>
      </c>
      <c r="M547" s="327"/>
      <c r="N547" s="329">
        <v>5000</v>
      </c>
    </row>
    <row r="548" spans="1:14" ht="15">
      <c r="A548" s="140"/>
      <c r="B548" s="217"/>
      <c r="C548" s="260" t="s">
        <v>906</v>
      </c>
      <c r="D548" s="260" t="s">
        <v>902</v>
      </c>
      <c r="E548" s="260" t="s">
        <v>903</v>
      </c>
      <c r="F548" s="261" t="s">
        <v>211</v>
      </c>
      <c r="G548" s="323"/>
      <c r="H548" s="325">
        <v>0</v>
      </c>
      <c r="I548" s="327"/>
      <c r="J548" s="325">
        <v>1333.33</v>
      </c>
      <c r="K548" s="327"/>
      <c r="L548" s="325">
        <v>2666.66</v>
      </c>
      <c r="M548" s="327"/>
      <c r="N548" s="329">
        <v>4000</v>
      </c>
    </row>
    <row r="549" spans="1:14" ht="15">
      <c r="A549" s="140"/>
      <c r="B549" s="217"/>
      <c r="C549" s="260" t="s">
        <v>907</v>
      </c>
      <c r="D549" s="260" t="s">
        <v>908</v>
      </c>
      <c r="E549" s="260" t="s">
        <v>909</v>
      </c>
      <c r="F549" s="261" t="s">
        <v>225</v>
      </c>
      <c r="G549" s="323"/>
      <c r="H549" s="325">
        <v>11969.61</v>
      </c>
      <c r="I549" s="327"/>
      <c r="J549" s="325">
        <v>89494.82</v>
      </c>
      <c r="K549" s="327"/>
      <c r="L549" s="325">
        <v>167020.03</v>
      </c>
      <c r="M549" s="327"/>
      <c r="N549" s="329">
        <v>268389.59</v>
      </c>
    </row>
    <row r="550" spans="1:14" ht="15">
      <c r="A550" s="140"/>
      <c r="B550" s="217"/>
      <c r="C550" s="260" t="s">
        <v>910</v>
      </c>
      <c r="D550" s="260" t="s">
        <v>911</v>
      </c>
      <c r="E550" s="260" t="s">
        <v>912</v>
      </c>
      <c r="F550" s="261" t="s">
        <v>211</v>
      </c>
      <c r="G550" s="323"/>
      <c r="H550" s="325">
        <v>0</v>
      </c>
      <c r="I550" s="327"/>
      <c r="J550" s="325">
        <v>66666.67</v>
      </c>
      <c r="K550" s="327"/>
      <c r="L550" s="325">
        <v>133333.34</v>
      </c>
      <c r="M550" s="327"/>
      <c r="N550" s="329">
        <v>200000</v>
      </c>
    </row>
    <row r="551" spans="1:14" ht="15">
      <c r="A551" s="140"/>
      <c r="B551" s="217"/>
      <c r="C551" s="220" t="s">
        <v>913</v>
      </c>
      <c r="D551" s="220" t="s">
        <v>899</v>
      </c>
      <c r="E551" s="220" t="s">
        <v>900</v>
      </c>
      <c r="F551" s="226" t="s">
        <v>211</v>
      </c>
      <c r="G551" s="304"/>
      <c r="H551" s="309">
        <v>0</v>
      </c>
      <c r="I551" s="307"/>
      <c r="J551" s="309">
        <v>1721.33</v>
      </c>
      <c r="K551" s="307"/>
      <c r="L551" s="309">
        <v>3442.66</v>
      </c>
      <c r="M551" s="307"/>
      <c r="N551" s="314">
        <v>5164</v>
      </c>
    </row>
    <row r="552" spans="1:14" ht="15.75">
      <c r="A552" s="143" t="s">
        <v>110</v>
      </c>
      <c r="B552" s="145" t="s">
        <v>123</v>
      </c>
      <c r="C552" s="221"/>
      <c r="D552" s="221"/>
      <c r="E552" s="221"/>
      <c r="F552" s="333"/>
      <c r="G552" s="175">
        <f>+G516+G542</f>
        <v>74553.26</v>
      </c>
      <c r="H552" s="176">
        <f>+H516+H542</f>
        <v>40393.13</v>
      </c>
      <c r="I552" s="176">
        <f>+I516+I542</f>
        <v>124840.59</v>
      </c>
      <c r="J552" s="176">
        <f>+J516+J542</f>
        <v>325971</v>
      </c>
      <c r="K552" s="176">
        <f>+K516+K542</f>
        <v>0</v>
      </c>
      <c r="L552" s="176">
        <f>+L516+L542</f>
        <v>611548.87</v>
      </c>
      <c r="M552" s="176">
        <f>+M516+M542</f>
        <v>0</v>
      </c>
      <c r="N552" s="177">
        <f>+N516+N542</f>
        <v>951841.43</v>
      </c>
    </row>
    <row r="553" spans="1:14" ht="18.75">
      <c r="A553" s="178" t="s">
        <v>137</v>
      </c>
      <c r="B553" s="37" t="s">
        <v>144</v>
      </c>
      <c r="C553" s="130"/>
      <c r="D553" s="130"/>
      <c r="E553" s="130"/>
      <c r="F553" s="131"/>
      <c r="G553" s="179"/>
      <c r="H553" s="180">
        <v>0</v>
      </c>
      <c r="I553" s="180"/>
      <c r="J553" s="180">
        <v>0</v>
      </c>
      <c r="K553" s="180"/>
      <c r="L553" s="180">
        <v>0</v>
      </c>
      <c r="M553" s="180"/>
      <c r="N553" s="181">
        <v>0</v>
      </c>
    </row>
    <row r="554" spans="1:14" ht="16.5">
      <c r="A554" s="193" t="s">
        <v>132</v>
      </c>
      <c r="B554" s="194"/>
      <c r="C554" s="132"/>
      <c r="D554" s="132"/>
      <c r="E554" s="132"/>
      <c r="F554" s="132"/>
      <c r="G554" s="122">
        <f>+G553+G552+G515+G513+G507+G502+G436</f>
        <v>754591.85</v>
      </c>
      <c r="H554" s="123">
        <f>+H553+H552+H515+H513+H507+H502+H436</f>
        <v>744830.14</v>
      </c>
      <c r="I554" s="123">
        <f>+I553+I552+I515+I513+I507+I502+I436</f>
        <v>1368285.35</v>
      </c>
      <c r="J554" s="123">
        <f>+J553+J552+J515+J513+J507+J502+J436</f>
        <v>2699837.14</v>
      </c>
      <c r="K554" s="123">
        <f>+K553+K552+K515+K513+K507+K502+K436</f>
        <v>0</v>
      </c>
      <c r="L554" s="123">
        <f>+L553+L552+L515+L513+L507+L502+L436</f>
        <v>4463245.87</v>
      </c>
      <c r="M554" s="123">
        <f>+M553+M552+M515+M513+M507+M502+M436</f>
        <v>0</v>
      </c>
      <c r="N554" s="124">
        <f>+N553+N552+N515+N513+N507+N502+N436</f>
        <v>12294002.73</v>
      </c>
    </row>
    <row r="555" spans="1:14" ht="16.5">
      <c r="A555" s="193" t="s">
        <v>174</v>
      </c>
      <c r="B555" s="194"/>
      <c r="C555" s="129"/>
      <c r="D555" s="129"/>
      <c r="E555" s="129"/>
      <c r="F555" s="129"/>
      <c r="G555" s="2"/>
      <c r="H555" s="87">
        <v>0</v>
      </c>
      <c r="I555" s="3"/>
      <c r="J555" s="87">
        <v>0</v>
      </c>
      <c r="K555" s="3"/>
      <c r="L555" s="87">
        <v>0</v>
      </c>
      <c r="M555" s="3"/>
      <c r="N555" s="89">
        <v>0</v>
      </c>
    </row>
    <row r="556" spans="1:14" ht="16.5">
      <c r="A556" s="17"/>
      <c r="B556" s="42"/>
      <c r="C556" s="42"/>
      <c r="D556" s="42"/>
      <c r="E556" s="42"/>
      <c r="F556" s="42"/>
      <c r="G556" s="43"/>
      <c r="H556" s="43"/>
      <c r="I556" s="43"/>
      <c r="J556" s="43"/>
      <c r="K556" s="43"/>
      <c r="L556" s="43"/>
      <c r="M556" s="43"/>
      <c r="N556" s="44"/>
    </row>
    <row r="557" spans="1:14" ht="16.5">
      <c r="A557" s="45"/>
      <c r="B557" s="46" t="s">
        <v>129</v>
      </c>
      <c r="C557" s="133"/>
      <c r="D557" s="133"/>
      <c r="E557" s="133"/>
      <c r="F557" s="133"/>
      <c r="G557" s="123">
        <f>+G177-G554</f>
        <v>8182729.97</v>
      </c>
      <c r="H557" s="123">
        <f>+H177-H554</f>
        <v>8764309.16</v>
      </c>
      <c r="I557" s="123">
        <f>+I177-I554</f>
        <v>8930846.84</v>
      </c>
      <c r="J557" s="123">
        <f>+J177-J554</f>
        <v>8206289.81</v>
      </c>
      <c r="K557" s="123">
        <f>+K177-K554</f>
        <v>10700202.49</v>
      </c>
      <c r="L557" s="123">
        <f>+L177-L554</f>
        <v>7734524.22</v>
      </c>
      <c r="M557" s="123">
        <f>+M177-M554</f>
        <v>12464821</v>
      </c>
      <c r="N557" s="124">
        <f>+N177-N554</f>
        <v>3519764.9</v>
      </c>
    </row>
    <row r="558" spans="1:14" s="23" customFormat="1" ht="16.5">
      <c r="A558" s="45"/>
      <c r="B558" s="46" t="s">
        <v>163</v>
      </c>
      <c r="C558" s="134"/>
      <c r="D558" s="134"/>
      <c r="E558" s="134"/>
      <c r="F558" s="134"/>
      <c r="G558" s="4"/>
      <c r="H558" s="127">
        <f>+H178-H555</f>
        <v>3230006</v>
      </c>
      <c r="I558" s="5"/>
      <c r="J558" s="127">
        <f>+J178-J555</f>
        <v>3230006</v>
      </c>
      <c r="K558" s="5"/>
      <c r="L558" s="127">
        <f>+L178-L555</f>
        <v>3230006</v>
      </c>
      <c r="M558" s="5"/>
      <c r="N558" s="125">
        <f>+N178-N555</f>
        <v>3230006</v>
      </c>
    </row>
    <row r="559" spans="1:14" s="23" customFormat="1" ht="16.5">
      <c r="A559" s="47"/>
      <c r="B559" s="46" t="s">
        <v>134</v>
      </c>
      <c r="C559" s="133"/>
      <c r="D559" s="133"/>
      <c r="E559" s="133"/>
      <c r="F559" s="133"/>
      <c r="G559" s="123">
        <v>0</v>
      </c>
      <c r="H559" s="123">
        <f>IF(H557&lt;0,-H557,0)</f>
        <v>0</v>
      </c>
      <c r="I559" s="123">
        <v>0</v>
      </c>
      <c r="J559" s="123">
        <f>IF(J557&lt;0,-J557,0)</f>
        <v>0</v>
      </c>
      <c r="K559" s="123">
        <v>0</v>
      </c>
      <c r="L559" s="123">
        <f>IF(L557&lt;0,-L557,0)</f>
        <v>0</v>
      </c>
      <c r="M559" s="123">
        <v>0</v>
      </c>
      <c r="N559" s="126">
        <f>IF(N557&lt;0,-N557,0)</f>
        <v>0</v>
      </c>
    </row>
    <row r="560" spans="1:14" s="48" customFormat="1" ht="21" customHeight="1">
      <c r="A560" s="207" t="s">
        <v>149</v>
      </c>
      <c r="B560" s="207"/>
      <c r="C560" s="207"/>
      <c r="D560" s="207"/>
      <c r="E560" s="207"/>
      <c r="F560" s="207"/>
      <c r="G560" s="207"/>
      <c r="H560" s="207"/>
      <c r="I560" s="207"/>
      <c r="J560" s="207"/>
      <c r="K560" s="207"/>
      <c r="L560" s="207"/>
      <c r="M560" s="207"/>
      <c r="N560" s="207"/>
    </row>
    <row r="561" spans="1:14" s="48" customFormat="1" ht="21" customHeight="1">
      <c r="A561" s="208" t="s">
        <v>151</v>
      </c>
      <c r="B561" s="208"/>
      <c r="C561" s="208"/>
      <c r="D561" s="208"/>
      <c r="E561" s="208"/>
      <c r="F561" s="208"/>
      <c r="G561" s="208"/>
      <c r="H561" s="208"/>
      <c r="I561" s="208"/>
      <c r="J561" s="208"/>
      <c r="K561" s="208"/>
      <c r="L561" s="208"/>
      <c r="M561" s="208"/>
      <c r="N561" s="208"/>
    </row>
    <row r="562" spans="1:14" s="48" customFormat="1" ht="21" customHeight="1">
      <c r="A562" s="198" t="s">
        <v>167</v>
      </c>
      <c r="B562" s="198"/>
      <c r="C562" s="198"/>
      <c r="D562" s="198"/>
      <c r="E562" s="198"/>
      <c r="F562" s="198"/>
      <c r="G562" s="198"/>
      <c r="H562" s="198"/>
      <c r="I562" s="198"/>
      <c r="J562" s="198"/>
      <c r="K562" s="198"/>
      <c r="L562" s="198"/>
      <c r="M562" s="198"/>
      <c r="N562" s="198"/>
    </row>
    <row r="563" ht="15" customHeight="1">
      <c r="A563" s="48"/>
    </row>
    <row r="564" ht="15" customHeight="1">
      <c r="A564" s="48"/>
    </row>
    <row r="565" ht="15" customHeight="1">
      <c r="A565" s="48"/>
    </row>
    <row r="566" ht="15" customHeight="1">
      <c r="A566" s="48"/>
    </row>
    <row r="567" ht="15" customHeight="1">
      <c r="A567" s="48"/>
    </row>
    <row r="568" ht="15" customHeight="1">
      <c r="A568" s="48"/>
    </row>
    <row r="569" ht="15" customHeight="1">
      <c r="A569" s="48"/>
    </row>
    <row r="570" ht="15" customHeight="1">
      <c r="A570" s="48"/>
    </row>
    <row r="571" ht="15" customHeight="1">
      <c r="A571" s="48"/>
    </row>
    <row r="572" ht="15" customHeight="1">
      <c r="A572" s="48"/>
    </row>
    <row r="573" ht="15" customHeight="1">
      <c r="A573" s="48"/>
    </row>
    <row r="574" ht="15" customHeight="1">
      <c r="A574" s="48"/>
    </row>
    <row r="575" ht="15" customHeight="1">
      <c r="A575" s="48"/>
    </row>
    <row r="576" ht="15" customHeight="1">
      <c r="A576" s="48"/>
    </row>
    <row r="577" ht="15" customHeight="1">
      <c r="A577" s="48"/>
    </row>
    <row r="578" ht="15" customHeight="1">
      <c r="A578" s="48"/>
    </row>
    <row r="579" ht="15" customHeight="1">
      <c r="A579" s="48"/>
    </row>
    <row r="580" ht="15" customHeight="1">
      <c r="A580" s="48"/>
    </row>
    <row r="581" ht="15" customHeight="1">
      <c r="A581" s="48"/>
    </row>
    <row r="582" ht="15" customHeight="1">
      <c r="A582" s="48"/>
    </row>
    <row r="583" ht="15" customHeight="1">
      <c r="A583" s="48"/>
    </row>
    <row r="584" ht="15" customHeight="1">
      <c r="A584" s="48"/>
    </row>
    <row r="585" ht="15" customHeight="1">
      <c r="A585" s="48"/>
    </row>
    <row r="586" ht="15" customHeight="1">
      <c r="A586" s="48"/>
    </row>
    <row r="587" ht="15" customHeight="1">
      <c r="A587" s="48"/>
    </row>
    <row r="588" ht="15" customHeight="1">
      <c r="A588" s="48"/>
    </row>
    <row r="589" ht="15" customHeight="1">
      <c r="A589" s="48"/>
    </row>
    <row r="590" ht="15" customHeight="1">
      <c r="A590" s="48"/>
    </row>
    <row r="591" ht="15" customHeight="1">
      <c r="A591" s="48"/>
    </row>
    <row r="592" ht="15" customHeight="1">
      <c r="A592" s="48"/>
    </row>
    <row r="593" ht="15" customHeight="1">
      <c r="A593" s="48"/>
    </row>
    <row r="594" ht="15" customHeight="1">
      <c r="A594" s="48"/>
    </row>
    <row r="595" ht="15" customHeight="1">
      <c r="A595" s="48"/>
    </row>
    <row r="596" ht="15" customHeight="1">
      <c r="A596" s="48"/>
    </row>
    <row r="597" ht="15" customHeight="1">
      <c r="A597" s="48"/>
    </row>
    <row r="598" ht="15" customHeight="1">
      <c r="A598" s="48"/>
    </row>
    <row r="599" ht="15" customHeight="1">
      <c r="A599" s="48"/>
    </row>
    <row r="600" ht="15" customHeight="1">
      <c r="A600" s="48"/>
    </row>
    <row r="601" ht="15" customHeight="1">
      <c r="A601" s="48"/>
    </row>
    <row r="602" ht="15" customHeight="1">
      <c r="A602" s="48"/>
    </row>
    <row r="603" ht="15" customHeight="1">
      <c r="A603" s="48"/>
    </row>
    <row r="604" ht="15" customHeight="1">
      <c r="A604" s="48"/>
    </row>
    <row r="605" ht="15" customHeight="1">
      <c r="A605" s="48"/>
    </row>
    <row r="606" ht="15" customHeight="1">
      <c r="A606" s="48"/>
    </row>
    <row r="607" ht="15" customHeight="1">
      <c r="A607" s="48"/>
    </row>
    <row r="608" ht="15" customHeight="1">
      <c r="A608" s="48"/>
    </row>
    <row r="609" ht="15" customHeight="1">
      <c r="A609" s="48"/>
    </row>
    <row r="610" ht="15" customHeight="1">
      <c r="A610" s="48"/>
    </row>
    <row r="611" ht="15" customHeight="1">
      <c r="A611" s="48"/>
    </row>
    <row r="612" ht="15" customHeight="1">
      <c r="A612" s="48"/>
    </row>
    <row r="613" ht="15" customHeight="1">
      <c r="A613" s="48"/>
    </row>
    <row r="614" ht="15" customHeight="1">
      <c r="A614" s="48"/>
    </row>
    <row r="615" ht="15" customHeight="1">
      <c r="A615" s="48"/>
    </row>
    <row r="616" ht="15" customHeight="1">
      <c r="A616" s="48"/>
    </row>
    <row r="617" ht="15" customHeight="1">
      <c r="A617" s="48"/>
    </row>
    <row r="618" ht="15" customHeight="1">
      <c r="A618" s="48"/>
    </row>
    <row r="619" ht="15" customHeight="1">
      <c r="A619" s="48"/>
    </row>
    <row r="620" ht="15" customHeight="1">
      <c r="A620" s="48"/>
    </row>
    <row r="621" ht="15" customHeight="1">
      <c r="A621" s="48"/>
    </row>
    <row r="622" ht="15" customHeight="1">
      <c r="A622" s="48"/>
    </row>
    <row r="623" ht="15" customHeight="1">
      <c r="A623" s="48"/>
    </row>
    <row r="624" ht="15" customHeight="1">
      <c r="A624" s="48"/>
    </row>
    <row r="625" ht="15" customHeight="1">
      <c r="A625" s="48"/>
    </row>
    <row r="626" ht="15" customHeight="1">
      <c r="A626" s="48"/>
    </row>
    <row r="627" ht="15" customHeight="1">
      <c r="A627" s="48"/>
    </row>
    <row r="628" ht="15" customHeight="1">
      <c r="A628" s="48"/>
    </row>
    <row r="629" ht="15" customHeight="1">
      <c r="A629" s="48"/>
    </row>
    <row r="630" ht="15" customHeight="1">
      <c r="A630" s="48"/>
    </row>
    <row r="631" ht="15" customHeight="1">
      <c r="A631" s="48"/>
    </row>
    <row r="632" ht="15" customHeight="1">
      <c r="A632" s="48"/>
    </row>
    <row r="633" ht="15" customHeight="1">
      <c r="A633" s="48"/>
    </row>
    <row r="634" ht="15" customHeight="1">
      <c r="A634" s="48"/>
    </row>
    <row r="635" ht="15" customHeight="1">
      <c r="A635" s="48"/>
    </row>
    <row r="636" ht="15" customHeight="1">
      <c r="A636" s="48"/>
    </row>
    <row r="637" ht="15" customHeight="1">
      <c r="A637" s="48"/>
    </row>
    <row r="638" ht="15" customHeight="1">
      <c r="A638" s="48"/>
    </row>
    <row r="639" ht="15" customHeight="1">
      <c r="A639" s="48"/>
    </row>
    <row r="640" ht="15" customHeight="1">
      <c r="A640" s="48"/>
    </row>
    <row r="641" ht="15" customHeight="1">
      <c r="A641" s="48"/>
    </row>
    <row r="642" ht="15" customHeight="1">
      <c r="A642" s="48"/>
    </row>
    <row r="643" ht="15" customHeight="1">
      <c r="A643" s="48"/>
    </row>
    <row r="644" ht="15" customHeight="1">
      <c r="A644" s="48"/>
    </row>
    <row r="645" ht="15" customHeight="1">
      <c r="A645" s="48"/>
    </row>
    <row r="646" ht="15" customHeight="1">
      <c r="A646" s="48"/>
    </row>
    <row r="647" ht="15" customHeight="1">
      <c r="A647" s="48"/>
    </row>
    <row r="648" ht="15" customHeight="1">
      <c r="A648" s="48"/>
    </row>
    <row r="649" ht="15" customHeight="1">
      <c r="A649" s="48"/>
    </row>
    <row r="650" ht="15" customHeight="1">
      <c r="A650" s="48"/>
    </row>
    <row r="651" ht="15" customHeight="1">
      <c r="A651" s="48"/>
    </row>
    <row r="652" ht="15" customHeight="1">
      <c r="A652" s="48"/>
    </row>
    <row r="653" ht="15" customHeight="1">
      <c r="A653" s="48"/>
    </row>
    <row r="654" ht="15" customHeight="1">
      <c r="A654" s="48"/>
    </row>
    <row r="655" ht="15" customHeight="1">
      <c r="A655" s="48"/>
    </row>
    <row r="656" ht="15" customHeight="1">
      <c r="A656" s="48"/>
    </row>
    <row r="657" ht="15" customHeight="1">
      <c r="A657" s="48"/>
    </row>
    <row r="658" ht="15" customHeight="1">
      <c r="A658" s="48"/>
    </row>
    <row r="659" ht="15" customHeight="1">
      <c r="A659" s="48"/>
    </row>
    <row r="660" ht="15" customHeight="1">
      <c r="A660" s="48"/>
    </row>
    <row r="661" ht="15" customHeight="1">
      <c r="A661" s="48"/>
    </row>
    <row r="662" ht="15" customHeight="1">
      <c r="A662" s="48"/>
    </row>
    <row r="663" ht="15" customHeight="1">
      <c r="A663" s="48"/>
    </row>
    <row r="664" ht="15" customHeight="1">
      <c r="A664" s="48"/>
    </row>
  </sheetData>
  <sheetProtection password="D3C7" sheet="1" objects="1" scenarios="1"/>
  <mergeCells count="39">
    <mergeCell ref="A554:B554"/>
    <mergeCell ref="A555:B555"/>
    <mergeCell ref="A560:N560"/>
    <mergeCell ref="A561:N561"/>
    <mergeCell ref="A562:N562"/>
    <mergeCell ref="F180:F182"/>
    <mergeCell ref="G180:N180"/>
    <mergeCell ref="G181:H181"/>
    <mergeCell ref="I181:J181"/>
    <mergeCell ref="K181:L181"/>
    <mergeCell ref="M181:N181"/>
    <mergeCell ref="E180:E182"/>
    <mergeCell ref="A178:B178"/>
    <mergeCell ref="A180:A182"/>
    <mergeCell ref="B180:B182"/>
    <mergeCell ref="C180:C182"/>
    <mergeCell ref="D180:D182"/>
    <mergeCell ref="A177:B177"/>
    <mergeCell ref="A8:N8"/>
    <mergeCell ref="A9:N9"/>
    <mergeCell ref="A11:A13"/>
    <mergeCell ref="B11:B13"/>
    <mergeCell ref="C11:C13"/>
    <mergeCell ref="D11:D13"/>
    <mergeCell ref="E11:E13"/>
    <mergeCell ref="F11:F13"/>
    <mergeCell ref="G11:N11"/>
    <mergeCell ref="G12:H12"/>
    <mergeCell ref="I12:J12"/>
    <mergeCell ref="K12:L12"/>
    <mergeCell ref="M12:N12"/>
    <mergeCell ref="A175:B175"/>
    <mergeCell ref="A176:B176"/>
    <mergeCell ref="A7:N7"/>
    <mergeCell ref="B1:N2"/>
    <mergeCell ref="A3:N3"/>
    <mergeCell ref="A4:N4"/>
    <mergeCell ref="A5:N5"/>
    <mergeCell ref="A6:N6"/>
  </mergeCells>
  <pageMargins left="0.31496062992126" right="0.118110236220472" top="0.15748031496063" bottom="0" header="0" footer="0"/>
  <pageSetup fitToHeight="2" horizontalDpi="600" verticalDpi="600" orientation="landscape" paperSize="9" scale="1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Comune di Torino</dc:creator>
  <cp:keywords/>
  <dc:description/>
  <cp:lastModifiedBy>Siscom</cp:lastModifiedBy>
  <cp:lastPrinted>2025-01-31T15:01:04Z</cp:lastPrinted>
  <dcterms:created xsi:type="dcterms:W3CDTF">2015-02-26T11:29:02Z</dcterms:created>
  <dcterms:modified xsi:type="dcterms:W3CDTF">2025-02-28T08:51:52Z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0x01010031611B26795D9545AEF8C5111C3E6A4B</vt:lpwstr>
  </property>
</Properties>
</file>