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Bagatti Claudia\Documenti\Trasparenza\performance premi\"/>
    </mc:Choice>
  </mc:AlternateContent>
  <xr:revisionPtr revIDLastSave="0" documentId="13_ncr:1_{6F61C092-0604-4715-8C53-A75C723F6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Personale dipendente" sheetId="2" r:id="rId2"/>
    <sheet name="Elevate Qualificazioni" sheetId="3" r:id="rId3"/>
    <sheet name="Indicatori" sheetId="4" r:id="rId4"/>
    <sheet name="Note pubblicazion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9" i="3"/>
  <c r="D9" i="3"/>
  <c r="F7" i="3"/>
  <c r="F6" i="3"/>
  <c r="F5" i="3"/>
  <c r="B14" i="2"/>
  <c r="D9" i="2"/>
  <c r="F7" i="2"/>
  <c r="F6" i="2"/>
  <c r="F5" i="2"/>
  <c r="C8" i="3" l="1"/>
  <c r="C8" i="2"/>
  <c r="B10" i="4"/>
  <c r="E7" i="3"/>
  <c r="C5" i="3"/>
  <c r="E6" i="3"/>
  <c r="C7" i="3"/>
  <c r="E5" i="3"/>
  <c r="E7" i="2"/>
  <c r="E6" i="2"/>
  <c r="C5" i="2"/>
  <c r="C6" i="2"/>
  <c r="D12" i="1"/>
  <c r="C6" i="3"/>
  <c r="F9" i="2"/>
  <c r="C14" i="1"/>
  <c r="D13" i="1"/>
  <c r="E5" i="2"/>
  <c r="B5" i="4"/>
  <c r="B4" i="4"/>
  <c r="F9" i="3"/>
  <c r="B7" i="4" s="1"/>
  <c r="B13" i="2"/>
  <c r="B15" i="2" s="1"/>
  <c r="C7" i="2"/>
  <c r="B14" i="1"/>
  <c r="C9" i="2" l="1"/>
  <c r="E9" i="3"/>
  <c r="B9" i="4"/>
  <c r="B16" i="2"/>
  <c r="B6" i="4"/>
  <c r="B12" i="4" s="1"/>
  <c r="E9" i="2"/>
  <c r="B8" i="4"/>
  <c r="C9" i="3"/>
  <c r="D14" i="1"/>
</calcChain>
</file>

<file path=xl/sharedStrings.xml><?xml version="1.0" encoding="utf-8"?>
<sst xmlns="http://schemas.openxmlformats.org/spreadsheetml/2006/main" count="84" uniqueCount="76">
  <si>
    <t>DATI RELATIVI AI PREMI - Amministrazione Trasparente</t>
  </si>
  <si>
    <t>Campo</t>
  </si>
  <si>
    <t>Valore</t>
  </si>
  <si>
    <t>Anno di riferimento</t>
  </si>
  <si>
    <t>Ente</t>
  </si>
  <si>
    <t>Totale dipendenti valutati</t>
  </si>
  <si>
    <t>Totale premi dipendenti</t>
  </si>
  <si>
    <t>Sintesi aggregata</t>
  </si>
  <si>
    <t>Categoria</t>
  </si>
  <si>
    <t>N. soggetti</t>
  </si>
  <si>
    <t>Importo erogato (€)</t>
  </si>
  <si>
    <t>% sul totale premi</t>
  </si>
  <si>
    <t>Personale dipendente</t>
  </si>
  <si>
    <t>Elevate Qualificazioni</t>
  </si>
  <si>
    <t>Totale</t>
  </si>
  <si>
    <t>Formula descrittiva per pubblicazione</t>
  </si>
  <si>
    <t>L'attribuzione dei premi collegati alla performance è avvenuta secondo criteri di selettività e differenziazione del merito, sulla base del Sistema di Misurazione e Valutazione della Performance adottato dall'Ente. I dati sono pubblicati in forma aggregata e non nominativa.</t>
  </si>
  <si>
    <t>Personale dipendente - Distribuzione valutazioni e premi</t>
  </si>
  <si>
    <t>Compilare le celle in azzurro. Le percentuali e i premi medi sono calcolati automaticamente.</t>
  </si>
  <si>
    <t>Fascia di valutazione</t>
  </si>
  <si>
    <t>N. dipendenti valutati</t>
  </si>
  <si>
    <t>% sul totale valutati</t>
  </si>
  <si>
    <t>Importo premi erogati (€)</t>
  </si>
  <si>
    <t>Premio medio (€)</t>
  </si>
  <si>
    <t>Indicatori personale dipendente</t>
  </si>
  <si>
    <t>Dipendenti valutati</t>
  </si>
  <si>
    <t>Dipendenti destinatari di premio</t>
  </si>
  <si>
    <t>% dipendenti premiati</t>
  </si>
  <si>
    <t>Premio medio complessivo</t>
  </si>
  <si>
    <t>Elevate Qualificazioni - Retribuzione di risultato</t>
  </si>
  <si>
    <t>Compilare le celle in azzurro. Le percentuali e gli importi medi sono calcolati automaticamente.</t>
  </si>
  <si>
    <t>N. incaricati EQ</t>
  </si>
  <si>
    <t>% sul totale EQ</t>
  </si>
  <si>
    <t>Retribuzione di risultato erogata (€)</t>
  </si>
  <si>
    <t>% sul totale risultato</t>
  </si>
  <si>
    <t>Importo medio (€)</t>
  </si>
  <si>
    <t>Indicatori di selettività e differenziazione</t>
  </si>
  <si>
    <t>Indicatore</t>
  </si>
  <si>
    <t>Formula/valore</t>
  </si>
  <si>
    <t>Note</t>
  </si>
  <si>
    <t>Totale personale valutato</t>
  </si>
  <si>
    <t>Dipendenti + EQ</t>
  </si>
  <si>
    <t>Totale premi erogati</t>
  </si>
  <si>
    <t>Performance individuale e risultato EQ</t>
  </si>
  <si>
    <t>Premio medio dipendenti</t>
  </si>
  <si>
    <t>Calcolato su totale dipendenti valutati</t>
  </si>
  <si>
    <t>Premio medio EQ</t>
  </si>
  <si>
    <t>Calcolato su totale incaricati EQ</t>
  </si>
  <si>
    <t>Quota premi fascia alta dipendenti</t>
  </si>
  <si>
    <t>Misura concentrazione risorse</t>
  </si>
  <si>
    <t>Quota premi fascia alta EQ</t>
  </si>
  <si>
    <t>Differenziale premio medio dipendenti alta/bassa</t>
  </si>
  <si>
    <t>Rapporto tra fasce</t>
  </si>
  <si>
    <t>Esito verifica</t>
  </si>
  <si>
    <t>Note per pubblicazione - Performance / Dati relativi ai premi</t>
  </si>
  <si>
    <t>Riferimento</t>
  </si>
  <si>
    <t>Contenuto</t>
  </si>
  <si>
    <t>Sezione</t>
  </si>
  <si>
    <t>Amministrazione Trasparente &gt; Performance &gt; Dati relativi ai premi</t>
  </si>
  <si>
    <t>Forma di pubblicazione</t>
  </si>
  <si>
    <t>Dati aggregati e non nominativi</t>
  </si>
  <si>
    <t>Oggetto</t>
  </si>
  <si>
    <t>Distribuzione del trattamento accessorio collegato alla performance e retribuzione di risultato EQ</t>
  </si>
  <si>
    <t>Nota privacy</t>
  </si>
  <si>
    <t>Non inserire nominativi, matricole o elementi idonei all'identificazione individuale.</t>
  </si>
  <si>
    <t>Testo</t>
  </si>
  <si>
    <t>L'Ente pubblica i dati relativi ai premi in forma aggregata, al fine di dare conto del livello di selettività utilizzato nella distribuzione degli incentivi.</t>
  </si>
  <si>
    <t>Comune di CORBETTA</t>
  </si>
  <si>
    <t>Fascia alta  oltre 95</t>
  </si>
  <si>
    <t>Fascia intermedia da 94,99 a 90</t>
  </si>
  <si>
    <t>Fascia bassa da 89,99 a 84</t>
  </si>
  <si>
    <t>Sotto 84</t>
  </si>
  <si>
    <t>Fascia alta da 100 a 96</t>
  </si>
  <si>
    <t>Fascia intermedia da 95,99 a 92</t>
  </si>
  <si>
    <t>Fascia bassa da 91,99 a 84</t>
  </si>
  <si>
    <t>Differenziale premio medio EQ alta/intermedia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</si>
</sst>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€\ #,##0.00"/>
  </numFmts>
  <fonts count="6">
    <font>
      <sz val="11"/>
      <name val="Carlito"/>
    </font>
    <font>
      <sz val="11"/>
      <color theme="1"/>
      <name val="Calibri"/>
      <family val="2"/>
      <scheme val="minor"/>
    </font>
    <font>
      <b/>
      <sz val="14"/>
      <color rgb="FF1F4E78"/>
      <name val="Carlito"/>
    </font>
    <font>
      <b/>
      <sz val="11"/>
      <color rgb="FFFFFFFF"/>
      <name val="Carlito"/>
    </font>
    <font>
      <b/>
      <sz val="11"/>
      <name val="Carlito"/>
    </font>
    <font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AF3F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164" fontId="0" fillId="0" borderId="0" xfId="1" applyNumberFormat="1" applyFont="1"/>
    <xf numFmtId="164" fontId="0" fillId="0" borderId="1" xfId="1" applyNumberFormat="1" applyFont="1" applyBorder="1"/>
    <xf numFmtId="10" fontId="0" fillId="0" borderId="0" xfId="1" applyNumberFormat="1" applyFont="1"/>
    <xf numFmtId="10" fontId="0" fillId="0" borderId="1" xfId="1" applyNumberFormat="1" applyFont="1" applyBorder="1"/>
    <xf numFmtId="1" fontId="0" fillId="0" borderId="0" xfId="1" applyNumberFormat="1" applyFont="1"/>
    <xf numFmtId="0" fontId="0" fillId="0" borderId="0" xfId="1" applyFont="1" applyAlignment="1">
      <alignment wrapText="1"/>
    </xf>
    <xf numFmtId="0" fontId="0" fillId="4" borderId="0" xfId="1" applyFont="1" applyFill="1"/>
    <xf numFmtId="0" fontId="0" fillId="4" borderId="1" xfId="1" applyFont="1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0" fontId="4" fillId="0" borderId="0" xfId="1" applyFont="1"/>
    <xf numFmtId="10" fontId="4" fillId="0" borderId="0" xfId="1" applyNumberFormat="1" applyFont="1"/>
    <xf numFmtId="164" fontId="4" fillId="0" borderId="0" xfId="1" applyNumberFormat="1" applyFont="1"/>
    <xf numFmtId="0" fontId="4" fillId="0" borderId="1" xfId="1" applyFont="1" applyBorder="1"/>
    <xf numFmtId="10" fontId="4" fillId="0" borderId="1" xfId="1" applyNumberFormat="1" applyFont="1" applyBorder="1"/>
    <xf numFmtId="164" fontId="4" fillId="0" borderId="1" xfId="1" applyNumberFormat="1" applyFont="1" applyBorder="1"/>
    <xf numFmtId="0" fontId="2" fillId="0" borderId="0" xfId="1" applyFont="1"/>
    <xf numFmtId="0" fontId="0" fillId="0" borderId="0" xfId="0"/>
    <xf numFmtId="0" fontId="4" fillId="3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1" xfId="0" applyBorder="1"/>
    <xf numFmtId="43" fontId="0" fillId="0" borderId="1" xfId="2" applyFont="1" applyBorder="1"/>
    <xf numFmtId="10" fontId="0" fillId="0" borderId="1" xfId="3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right"/>
    </xf>
  </cellXfs>
  <cellStyles count="4">
    <cellStyle name="Migliaia" xfId="2" builtinId="3"/>
    <cellStyle name="Normal" xfId="1" xr:uid="{00000000-0005-0000-0000-000000000000}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pieChart>
        <c:varyColors val="1"/>
        <c:ser>
          <c:idx val="0"/>
          <c:order val="0"/>
          <c:tx>
            <c:v>Premi</c:v>
          </c:tx>
          <c:cat>
            <c:strRef>
              <c:f>Dashboard!$A$12:$A$13</c:f>
              <c:strCache>
                <c:ptCount val="2"/>
                <c:pt idx="0">
                  <c:v>Personale dipendente</c:v>
                </c:pt>
                <c:pt idx="1">
                  <c:v>Elevate Qualificazioni</c:v>
                </c:pt>
              </c:strCache>
            </c:strRef>
          </c:cat>
          <c:val>
            <c:numRef>
              <c:f>Dashboard!$C$12:$C$13</c:f>
              <c:numCache>
                <c:formatCode>\€\ #,##0.00</c:formatCode>
                <c:ptCount val="2"/>
                <c:pt idx="0">
                  <c:v>132040.95999999999</c:v>
                </c:pt>
                <c:pt idx="1">
                  <c:v>28084.28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4-444C-9C15-17C6B8B73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N. soggetti</c:v>
          </c:tx>
          <c:invertIfNegative val="1"/>
          <c:cat>
            <c:strRef>
              <c:f>Dashboard!$A$12:$A$13</c:f>
              <c:strCache>
                <c:ptCount val="2"/>
                <c:pt idx="0">
                  <c:v>Personale dipendente</c:v>
                </c:pt>
                <c:pt idx="1">
                  <c:v>Elevate Qualificazioni</c:v>
                </c:pt>
              </c:strCache>
            </c:strRef>
          </c:cat>
          <c:val>
            <c:numRef>
              <c:f>Dashboard!$B$12:$B$13</c:f>
              <c:numCache>
                <c:formatCode>0</c:formatCode>
                <c:ptCount val="2"/>
                <c:pt idx="0">
                  <c:v>89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8-4479-A9F5-3F734B470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Distribuzione premi personale dipendente</c:v>
          </c:tx>
          <c:invertIfNegative val="1"/>
          <c:cat>
            <c:strRef>
              <c:f>'Personale dipendente'!$A$5:$A$7</c:f>
              <c:strCache>
                <c:ptCount val="3"/>
                <c:pt idx="0">
                  <c:v>Fascia alta da 100 a 96</c:v>
                </c:pt>
                <c:pt idx="1">
                  <c:v>Fascia intermedia da 95,99 a 92</c:v>
                </c:pt>
                <c:pt idx="2">
                  <c:v>Fascia bassa da 91,99 a 84</c:v>
                </c:pt>
              </c:strCache>
            </c:strRef>
          </c:cat>
          <c:val>
            <c:numRef>
              <c:f>'Personale dipendente'!$D$5:$D$7</c:f>
              <c:numCache>
                <c:formatCode>\€\ #,##0.00</c:formatCode>
                <c:ptCount val="3"/>
                <c:pt idx="0">
                  <c:v>34282.120000000003</c:v>
                </c:pt>
                <c:pt idx="1">
                  <c:v>47495.199999999997</c:v>
                </c:pt>
                <c:pt idx="2">
                  <c:v>50263.64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4-4169-9D2D-193124613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Distribuzione risultato EQ</c:v>
          </c:tx>
          <c:invertIfNegative val="1"/>
          <c:cat>
            <c:strRef>
              <c:f>'Elevate Qualificazioni'!$A$5:$A$7</c:f>
              <c:strCache>
                <c:ptCount val="3"/>
                <c:pt idx="0">
                  <c:v>Fascia alta  oltre 95</c:v>
                </c:pt>
                <c:pt idx="1">
                  <c:v>Fascia intermedia da 94,99 a 90</c:v>
                </c:pt>
                <c:pt idx="2">
                  <c:v>Fascia bassa da 89,99 a 84</c:v>
                </c:pt>
              </c:strCache>
            </c:strRef>
          </c:cat>
          <c:val>
            <c:numRef>
              <c:f>'Elevate Qualificazioni'!$D$5:$D$7</c:f>
              <c:numCache>
                <c:formatCode>\€\ #,##0.00</c:formatCode>
                <c:ptCount val="3"/>
                <c:pt idx="0">
                  <c:v>28084.28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B-42D3-A12C-612B2FE2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€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0</xdr:colOff>
      <xdr:row>17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17</xdr:row>
      <xdr:rowOff>0</xdr:rowOff>
    </xdr:from>
    <xdr:to>
      <xdr:col>12</xdr:col>
      <xdr:colOff>0</xdr:colOff>
      <xdr:row>31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19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19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D4" sqref="D4"/>
    </sheetView>
  </sheetViews>
  <sheetFormatPr defaultRowHeight="14.25"/>
  <cols>
    <col min="1" max="1" width="49.25" customWidth="1"/>
    <col min="2" max="2" width="26.75" customWidth="1"/>
    <col min="3" max="3" width="16" customWidth="1"/>
    <col min="4" max="4" width="14.625" customWidth="1"/>
  </cols>
  <sheetData>
    <row r="1" spans="1:8" ht="18">
      <c r="A1" s="18" t="s">
        <v>0</v>
      </c>
      <c r="B1" s="19"/>
      <c r="C1" s="19"/>
      <c r="D1" s="19"/>
      <c r="E1" s="19"/>
      <c r="F1" s="19"/>
      <c r="G1" s="19"/>
      <c r="H1" s="19"/>
    </row>
    <row r="3" spans="1:8" ht="15">
      <c r="A3" s="1" t="s">
        <v>1</v>
      </c>
      <c r="B3" s="1" t="s">
        <v>2</v>
      </c>
    </row>
    <row r="4" spans="1:8">
      <c r="A4" t="s">
        <v>3</v>
      </c>
      <c r="B4">
        <v>2024</v>
      </c>
    </row>
    <row r="5" spans="1:8">
      <c r="A5" t="s">
        <v>4</v>
      </c>
      <c r="B5" s="27" t="s">
        <v>67</v>
      </c>
    </row>
    <row r="6" spans="1:8">
      <c r="A6" t="s">
        <v>5</v>
      </c>
      <c r="B6">
        <v>100</v>
      </c>
    </row>
    <row r="7" spans="1:8">
      <c r="A7" t="s">
        <v>6</v>
      </c>
      <c r="B7">
        <v>95</v>
      </c>
    </row>
    <row r="10" spans="1:8">
      <c r="A10" s="20" t="s">
        <v>7</v>
      </c>
      <c r="B10" s="19"/>
      <c r="C10" s="19"/>
      <c r="D10" s="19"/>
    </row>
    <row r="11" spans="1:8" ht="30">
      <c r="A11" s="1" t="s">
        <v>8</v>
      </c>
      <c r="B11" s="1" t="s">
        <v>9</v>
      </c>
      <c r="C11" s="1" t="s">
        <v>10</v>
      </c>
      <c r="D11" s="1" t="s">
        <v>11</v>
      </c>
    </row>
    <row r="12" spans="1:8">
      <c r="A12" t="s">
        <v>12</v>
      </c>
      <c r="B12" s="6">
        <v>89</v>
      </c>
      <c r="C12" s="2">
        <v>132040.95999999999</v>
      </c>
      <c r="D12" s="4">
        <f>IF(SUM(C12:C13)=0,0,C12/SUM(C12:C13))</f>
        <v>0.8246105361028655</v>
      </c>
    </row>
    <row r="13" spans="1:8">
      <c r="A13" t="s">
        <v>13</v>
      </c>
      <c r="B13" s="6">
        <v>6</v>
      </c>
      <c r="C13" s="2">
        <v>28084.28</v>
      </c>
      <c r="D13" s="4">
        <f>IF(SUM(C12:C13)=0,0,C13/SUM(C12:C13))</f>
        <v>0.17538946389713453</v>
      </c>
    </row>
    <row r="14" spans="1:8">
      <c r="A14" t="s">
        <v>14</v>
      </c>
      <c r="B14" s="6">
        <f>SUM(B12:B13)</f>
        <v>95</v>
      </c>
      <c r="C14" s="2">
        <f>SUM(C12:C13)</f>
        <v>160125.24</v>
      </c>
      <c r="D14" s="4">
        <f>SUM(D12:D13)</f>
        <v>1</v>
      </c>
    </row>
    <row r="16" spans="1:8">
      <c r="A16" s="20" t="s">
        <v>15</v>
      </c>
      <c r="B16" s="19"/>
      <c r="C16" s="19"/>
      <c r="D16" s="19"/>
    </row>
    <row r="17" spans="1:4">
      <c r="A17" s="21" t="s">
        <v>16</v>
      </c>
      <c r="B17" s="19"/>
      <c r="C17" s="19"/>
      <c r="D17" s="19"/>
    </row>
    <row r="18" spans="1:4">
      <c r="A18" s="19"/>
      <c r="B18" s="19"/>
      <c r="C18" s="19"/>
      <c r="D18" s="19"/>
    </row>
    <row r="19" spans="1:4">
      <c r="A19" s="19"/>
      <c r="B19" s="19"/>
      <c r="C19" s="19"/>
      <c r="D19" s="19"/>
    </row>
    <row r="20" spans="1:4">
      <c r="A20" s="19"/>
      <c r="B20" s="19"/>
      <c r="C20" s="19"/>
      <c r="D20" s="19"/>
    </row>
  </sheetData>
  <mergeCells count="4">
    <mergeCell ref="A1:H1"/>
    <mergeCell ref="A10:D10"/>
    <mergeCell ref="A16:D16"/>
    <mergeCell ref="A17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D8" sqref="D8"/>
    </sheetView>
  </sheetViews>
  <sheetFormatPr defaultRowHeight="14.25"/>
  <cols>
    <col min="1" max="1" width="55.5" customWidth="1"/>
    <col min="2" max="2" width="17.75" customWidth="1"/>
    <col min="3" max="3" width="16" customWidth="1"/>
    <col min="4" max="4" width="20.75" customWidth="1"/>
    <col min="5" max="5" width="14.625" customWidth="1"/>
    <col min="6" max="6" width="15.5" customWidth="1"/>
  </cols>
  <sheetData>
    <row r="1" spans="1:6" ht="18">
      <c r="A1" s="18" t="s">
        <v>17</v>
      </c>
      <c r="B1" s="19"/>
      <c r="C1" s="19"/>
      <c r="D1" s="19"/>
      <c r="E1" s="19"/>
      <c r="F1" s="19"/>
    </row>
    <row r="3" spans="1:6">
      <c r="A3" s="19" t="s">
        <v>18</v>
      </c>
      <c r="B3" s="19"/>
      <c r="C3" s="19"/>
      <c r="D3" s="19"/>
      <c r="E3" s="19"/>
      <c r="F3" s="19"/>
    </row>
    <row r="4" spans="1:6" ht="30">
      <c r="A4" s="1" t="s">
        <v>19</v>
      </c>
      <c r="B4" s="1" t="s">
        <v>20</v>
      </c>
      <c r="C4" s="1" t="s">
        <v>21</v>
      </c>
      <c r="D4" s="1" t="s">
        <v>22</v>
      </c>
      <c r="E4" s="1" t="s">
        <v>11</v>
      </c>
      <c r="F4" s="1" t="s">
        <v>23</v>
      </c>
    </row>
    <row r="5" spans="1:6" ht="15">
      <c r="A5" s="26" t="s">
        <v>72</v>
      </c>
      <c r="B5" s="9">
        <v>13</v>
      </c>
      <c r="C5" s="5">
        <f>IF($B$9=0,0,B5/$B$9)</f>
        <v>0.1368421052631579</v>
      </c>
      <c r="D5" s="11">
        <v>34282.120000000003</v>
      </c>
      <c r="E5" s="5">
        <f>IF($D$9=0,0,D5/$D$9)</f>
        <v>0.25963246556220126</v>
      </c>
      <c r="F5" s="3">
        <f>IF(B5=0,0,D5/B5)</f>
        <v>2637.086153846154</v>
      </c>
    </row>
    <row r="6" spans="1:6" ht="15">
      <c r="A6" s="26" t="s">
        <v>73</v>
      </c>
      <c r="B6" s="9">
        <v>24</v>
      </c>
      <c r="C6" s="5">
        <f>IF($B$9=0,0,B6/$B$9)</f>
        <v>0.25263157894736843</v>
      </c>
      <c r="D6" s="11">
        <v>47495.199999999997</v>
      </c>
      <c r="E6" s="5">
        <f>IF($D$9=0,0,D6/$D$9)</f>
        <v>0.35970050505540091</v>
      </c>
      <c r="F6" s="3">
        <f>IF(B6=0,0,D6/B6)</f>
        <v>1978.9666666666665</v>
      </c>
    </row>
    <row r="7" spans="1:6" ht="15">
      <c r="A7" s="26" t="s">
        <v>74</v>
      </c>
      <c r="B7" s="9">
        <v>53</v>
      </c>
      <c r="C7" s="5">
        <f>IF($B$9=0,0,B7/$B$9)</f>
        <v>0.55789473684210522</v>
      </c>
      <c r="D7" s="11">
        <v>50263.64</v>
      </c>
      <c r="E7" s="5">
        <f>IF($D$9=0,0,D7/$D$9)</f>
        <v>0.38066702938239766</v>
      </c>
      <c r="F7" s="3">
        <f>IF(B7=0,0,D7/B7)</f>
        <v>948.37056603773578</v>
      </c>
    </row>
    <row r="8" spans="1:6" ht="15">
      <c r="A8" s="26" t="s">
        <v>71</v>
      </c>
      <c r="B8" s="9">
        <v>5</v>
      </c>
      <c r="C8" s="5">
        <f>IF($B$9=0,0,B8/$B$9)</f>
        <v>5.2631578947368418E-2</v>
      </c>
      <c r="D8" s="11"/>
      <c r="E8" s="5"/>
      <c r="F8" s="3"/>
    </row>
    <row r="9" spans="1:6" ht="15">
      <c r="A9" s="15" t="s">
        <v>14</v>
      </c>
      <c r="B9" s="15">
        <f>SUM(B5:B8)</f>
        <v>95</v>
      </c>
      <c r="C9" s="16">
        <f>SUM(C5:C8)</f>
        <v>1</v>
      </c>
      <c r="D9" s="17">
        <f>SUM(D5:D7)</f>
        <v>132040.96000000002</v>
      </c>
      <c r="E9" s="16">
        <f>SUM(E5:E7)</f>
        <v>0.99999999999999978</v>
      </c>
      <c r="F9" s="17">
        <f>IF(B9=0,0,D9/B9)</f>
        <v>1389.9048421052635</v>
      </c>
    </row>
    <row r="12" spans="1:6" ht="15">
      <c r="A12" s="1" t="s">
        <v>24</v>
      </c>
      <c r="B12" s="1" t="s">
        <v>2</v>
      </c>
    </row>
    <row r="13" spans="1:6">
      <c r="A13" t="s">
        <v>25</v>
      </c>
      <c r="B13">
        <f>B9</f>
        <v>95</v>
      </c>
    </row>
    <row r="14" spans="1:6">
      <c r="A14" t="s">
        <v>26</v>
      </c>
      <c r="B14">
        <f>SUMIF(D5:D7,"&gt;0",B5:B7)</f>
        <v>90</v>
      </c>
    </row>
    <row r="15" spans="1:6">
      <c r="A15" t="s">
        <v>27</v>
      </c>
      <c r="B15" s="4">
        <f>IF(B13=0,0,B14/B13)</f>
        <v>0.94736842105263153</v>
      </c>
    </row>
    <row r="16" spans="1:6">
      <c r="A16" t="s">
        <v>28</v>
      </c>
      <c r="B16" s="2">
        <f>F9</f>
        <v>1389.9048421052635</v>
      </c>
    </row>
  </sheetData>
  <mergeCells count="2">
    <mergeCell ref="A1:F1"/>
    <mergeCell ref="A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E6" sqref="E6"/>
    </sheetView>
  </sheetViews>
  <sheetFormatPr defaultRowHeight="14.25"/>
  <cols>
    <col min="1" max="1" width="75.75" customWidth="1"/>
    <col min="2" max="2" width="12.375" customWidth="1"/>
    <col min="3" max="3" width="12.125" customWidth="1"/>
    <col min="4" max="4" width="29" customWidth="1"/>
    <col min="5" max="5" width="16.75" customWidth="1"/>
    <col min="6" max="6" width="15" customWidth="1"/>
  </cols>
  <sheetData>
    <row r="1" spans="1:6" ht="18">
      <c r="A1" s="18" t="s">
        <v>29</v>
      </c>
      <c r="B1" s="19"/>
      <c r="C1" s="19"/>
      <c r="D1" s="19"/>
      <c r="E1" s="19"/>
      <c r="F1" s="19"/>
    </row>
    <row r="3" spans="1:6">
      <c r="A3" s="19" t="s">
        <v>30</v>
      </c>
      <c r="B3" s="19"/>
      <c r="C3" s="19"/>
      <c r="D3" s="19"/>
      <c r="E3" s="19"/>
      <c r="F3" s="19"/>
    </row>
    <row r="4" spans="1:6" ht="30">
      <c r="A4" s="1" t="s">
        <v>19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35</v>
      </c>
    </row>
    <row r="5" spans="1:6">
      <c r="A5" t="s">
        <v>68</v>
      </c>
      <c r="B5" s="8">
        <v>6</v>
      </c>
      <c r="C5" s="4">
        <f>IF($B$9=0,0,B5/$B$9)</f>
        <v>1</v>
      </c>
      <c r="D5" s="10">
        <v>28084.28</v>
      </c>
      <c r="E5" s="4">
        <f>IF($D$9=0,0,D5/$D$9)</f>
        <v>1</v>
      </c>
      <c r="F5" s="2">
        <f>IF(B5=0,0,D5/B5)</f>
        <v>4680.7133333333331</v>
      </c>
    </row>
    <row r="6" spans="1:6">
      <c r="A6" t="s">
        <v>69</v>
      </c>
      <c r="B6" s="8">
        <v>0</v>
      </c>
      <c r="C6" s="4">
        <f>IF($B$9=0,0,B6/$B$9)</f>
        <v>0</v>
      </c>
      <c r="D6" s="10">
        <v>0</v>
      </c>
      <c r="E6" s="4">
        <f>IF($D$9=0,0,D6/$D$9)</f>
        <v>0</v>
      </c>
      <c r="F6" s="2">
        <f>IF(B6=0,0,D6/B6)</f>
        <v>0</v>
      </c>
    </row>
    <row r="7" spans="1:6">
      <c r="A7" t="s">
        <v>70</v>
      </c>
      <c r="B7" s="8">
        <v>0</v>
      </c>
      <c r="C7" s="4">
        <f>IF($B$9=0,0,B7/$B$9)</f>
        <v>0</v>
      </c>
      <c r="D7" s="10">
        <v>0</v>
      </c>
      <c r="E7" s="4">
        <f>IF($D$9=0,0,D7/$D$9)</f>
        <v>0</v>
      </c>
      <c r="F7" s="2">
        <f>IF(B7=0,0,D7/B7)</f>
        <v>0</v>
      </c>
    </row>
    <row r="8" spans="1:6">
      <c r="A8" t="s">
        <v>71</v>
      </c>
      <c r="B8" s="8">
        <v>0</v>
      </c>
      <c r="C8" s="4">
        <f>IF($B$9=0,0,B8/$B$9)</f>
        <v>0</v>
      </c>
      <c r="D8" s="10"/>
      <c r="E8" s="4"/>
      <c r="F8" s="2"/>
    </row>
    <row r="9" spans="1:6" ht="15">
      <c r="A9" s="12" t="s">
        <v>14</v>
      </c>
      <c r="B9" s="12">
        <f>SUM(B5:B8)</f>
        <v>6</v>
      </c>
      <c r="C9" s="13">
        <f>SUM(C5:C7)</f>
        <v>1</v>
      </c>
      <c r="D9" s="14">
        <f>SUM(D5:D7)</f>
        <v>28084.28</v>
      </c>
      <c r="E9" s="13">
        <f>SUM(E5:E7)</f>
        <v>1</v>
      </c>
      <c r="F9" s="14">
        <f>IF(B9=0,0,D9/B9)</f>
        <v>4680.7133333333331</v>
      </c>
    </row>
  </sheetData>
  <mergeCells count="2">
    <mergeCell ref="A1:F1"/>
    <mergeCell ref="A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B12" sqref="B12"/>
    </sheetView>
  </sheetViews>
  <sheetFormatPr defaultRowHeight="14.25"/>
  <cols>
    <col min="1" max="1" width="42.25" customWidth="1"/>
    <col min="2" max="2" width="31.125" customWidth="1"/>
    <col min="3" max="3" width="39.125" customWidth="1"/>
  </cols>
  <sheetData>
    <row r="1" spans="1:3" ht="18">
      <c r="A1" s="18" t="s">
        <v>36</v>
      </c>
      <c r="B1" s="19"/>
      <c r="C1" s="19"/>
    </row>
    <row r="3" spans="1:3" ht="15">
      <c r="A3" s="1" t="s">
        <v>37</v>
      </c>
      <c r="B3" s="1" t="s">
        <v>38</v>
      </c>
      <c r="C3" s="1" t="s">
        <v>39</v>
      </c>
    </row>
    <row r="4" spans="1:3">
      <c r="A4" s="22" t="s">
        <v>40</v>
      </c>
      <c r="B4" s="22">
        <f>'Personale dipendente'!B9+'Elevate Qualificazioni'!B9</f>
        <v>101</v>
      </c>
      <c r="C4" s="22" t="s">
        <v>41</v>
      </c>
    </row>
    <row r="5" spans="1:3">
      <c r="A5" s="22" t="s">
        <v>42</v>
      </c>
      <c r="B5" s="3">
        <f>'Personale dipendente'!D9+'Elevate Qualificazioni'!D9</f>
        <v>160125.24000000002</v>
      </c>
      <c r="C5" s="22" t="s">
        <v>43</v>
      </c>
    </row>
    <row r="6" spans="1:3">
      <c r="A6" s="22" t="s">
        <v>44</v>
      </c>
      <c r="B6" s="3">
        <f>'Personale dipendente'!F9</f>
        <v>1389.9048421052635</v>
      </c>
      <c r="C6" s="22" t="s">
        <v>45</v>
      </c>
    </row>
    <row r="7" spans="1:3">
      <c r="A7" s="22" t="s">
        <v>46</v>
      </c>
      <c r="B7" s="23">
        <f>'Elevate Qualificazioni'!F9</f>
        <v>4680.7133333333331</v>
      </c>
      <c r="C7" s="22" t="s">
        <v>47</v>
      </c>
    </row>
    <row r="8" spans="1:3">
      <c r="A8" s="22" t="s">
        <v>48</v>
      </c>
      <c r="B8" s="5">
        <f>'Personale dipendente'!E5</f>
        <v>0.25963246556220126</v>
      </c>
      <c r="C8" s="22" t="s">
        <v>49</v>
      </c>
    </row>
    <row r="9" spans="1:3">
      <c r="A9" s="22" t="s">
        <v>50</v>
      </c>
      <c r="B9" s="24">
        <f>'Elevate Qualificazioni'!E5</f>
        <v>1</v>
      </c>
      <c r="C9" s="22" t="s">
        <v>49</v>
      </c>
    </row>
    <row r="10" spans="1:3">
      <c r="A10" s="22" t="s">
        <v>51</v>
      </c>
      <c r="B10" s="25">
        <f>IF('Personale dipendente'!F7=0,"n.d.",'Personale dipendente'!F5/'Personale dipendente'!F7)</f>
        <v>2.7806495143178283</v>
      </c>
      <c r="C10" s="22" t="s">
        <v>52</v>
      </c>
    </row>
    <row r="11" spans="1:3">
      <c r="A11" s="22" t="s">
        <v>75</v>
      </c>
      <c r="B11" s="25"/>
      <c r="C11" s="22" t="s">
        <v>52</v>
      </c>
    </row>
    <row r="12" spans="1:3">
      <c r="A12" s="22" t="s">
        <v>53</v>
      </c>
      <c r="B12" s="22" t="str">
        <f>IF(B6&gt;0.33,"Premialità differenziata","Verificare grado di selettività")</f>
        <v>Premialità differenziata</v>
      </c>
      <c r="C12" s="22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B8" sqref="B8"/>
    </sheetView>
  </sheetViews>
  <sheetFormatPr defaultRowHeight="14.25"/>
  <cols>
    <col min="1" max="1" width="62.875" customWidth="1"/>
    <col min="2" max="2" width="114.625" customWidth="1"/>
  </cols>
  <sheetData>
    <row r="1" spans="1:4" ht="18">
      <c r="A1" s="18" t="s">
        <v>54</v>
      </c>
      <c r="B1" s="19"/>
      <c r="C1" s="19"/>
      <c r="D1" s="19"/>
    </row>
    <row r="3" spans="1:4" ht="15">
      <c r="A3" s="1" t="s">
        <v>55</v>
      </c>
      <c r="B3" s="1" t="s">
        <v>56</v>
      </c>
    </row>
    <row r="4" spans="1:4">
      <c r="A4" t="s">
        <v>57</v>
      </c>
      <c r="B4" s="7" t="s">
        <v>58</v>
      </c>
    </row>
    <row r="5" spans="1:4">
      <c r="A5" t="s">
        <v>59</v>
      </c>
      <c r="B5" s="7" t="s">
        <v>60</v>
      </c>
    </row>
    <row r="6" spans="1:4">
      <c r="A6" t="s">
        <v>61</v>
      </c>
      <c r="B6" s="7" t="s">
        <v>62</v>
      </c>
    </row>
    <row r="7" spans="1:4">
      <c r="A7" t="s">
        <v>63</v>
      </c>
      <c r="B7" s="7" t="s">
        <v>64</v>
      </c>
    </row>
    <row r="8" spans="1:4" ht="16.5" customHeight="1">
      <c r="A8" t="s">
        <v>65</v>
      </c>
      <c r="B8" s="7" t="s">
        <v>66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Dashboard</vt:lpstr>
      <vt:lpstr>Personale dipendente</vt:lpstr>
      <vt:lpstr>Elevate Qualificazioni</vt:lpstr>
      <vt:lpstr>Indicatori</vt:lpstr>
      <vt:lpstr>Note pubblicazione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Bagatti</dc:creator>
  <cp:lastModifiedBy>CLAUDIA BAGATTI</cp:lastModifiedBy>
  <dcterms:created xsi:type="dcterms:W3CDTF">2026-06-09T13:06:21Z</dcterms:created>
  <dcterms:modified xsi:type="dcterms:W3CDTF">2026-06-09T14:04:27Z</dcterms:modified>
</cp:coreProperties>
</file>