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Z:\dipendenti\OOSS\2025\FONDO 2025\"/>
    </mc:Choice>
  </mc:AlternateContent>
  <xr:revisionPtr revIDLastSave="0" documentId="13_ncr:1_{C45D13FA-EE31-4FCE-8A0B-002664E5465F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COSTITUZIONE 2025" sheetId="1" r:id="rId1"/>
    <sheet name="CALCOLO 0,22% MONTE SALARI 2018" sheetId="2" r:id="rId2"/>
    <sheet name="MOD RGS LIMITE 2025" sheetId="3" r:id="rId3"/>
  </sheets>
  <definedNames>
    <definedName name="_xlnm.Print_Area" localSheetId="0">'COSTITUZIONE 2025'!$A$1:$F$115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gVl0HXEarg9hSKkuM0T3ANs6xcluV05LUVWqiK00c7E="/>
    </ext>
  </extLst>
</workbook>
</file>

<file path=xl/calcChain.xml><?xml version="1.0" encoding="utf-8"?>
<calcChain xmlns="http://schemas.openxmlformats.org/spreadsheetml/2006/main">
  <c r="C28" i="1" l="1"/>
  <c r="C59" i="1"/>
  <c r="F105" i="1" l="1"/>
  <c r="C25" i="1"/>
  <c r="C99" i="1" l="1"/>
  <c r="D101" i="1" s="1"/>
  <c r="D18" i="3"/>
  <c r="D17" i="3"/>
  <c r="D16" i="3"/>
  <c r="D15" i="3"/>
  <c r="D14" i="3"/>
  <c r="D13" i="3"/>
  <c r="D12" i="3"/>
  <c r="B4" i="3"/>
  <c r="B7" i="3" s="1"/>
  <c r="C8" i="2"/>
  <c r="C7" i="2"/>
  <c r="B4" i="2"/>
  <c r="B5" i="2" s="1"/>
  <c r="D104" i="1"/>
  <c r="B88" i="1"/>
  <c r="C84" i="1"/>
  <c r="B84" i="1"/>
  <c r="B71" i="1"/>
  <c r="C49" i="1"/>
  <c r="B30" i="1"/>
  <c r="B28" i="1"/>
  <c r="C17" i="1"/>
  <c r="B17" i="1"/>
  <c r="D112" i="1" l="1"/>
  <c r="B1" i="3" s="1"/>
  <c r="B11" i="2"/>
  <c r="C74" i="1"/>
  <c r="D22" i="3"/>
  <c r="B23" i="3" s="1"/>
  <c r="B24" i="3" s="1"/>
  <c r="C113" i="1" s="1"/>
  <c r="E99" i="1"/>
  <c r="F106" i="1"/>
  <c r="B10" i="2"/>
  <c r="C68" i="1" s="1"/>
  <c r="C69" i="1" s="1"/>
  <c r="C71" i="1" l="1"/>
  <c r="B25" i="3"/>
  <c r="D114" i="1" s="1"/>
  <c r="C30" i="1"/>
  <c r="C73" i="1"/>
  <c r="E97" i="1" s="1"/>
  <c r="F101" i="1" s="1"/>
  <c r="C75" i="1"/>
  <c r="E102" i="1"/>
  <c r="F104" i="1" s="1"/>
  <c r="F112" i="1" l="1"/>
  <c r="F115" i="1" s="1"/>
  <c r="C88" i="1" s="1"/>
  <c r="C86" i="1"/>
  <c r="C9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tatiana chiolero</author>
  </authors>
  <commentList>
    <comment ref="C97" authorId="0" shapeId="0" xr:uid="{492C93C2-A7FB-4394-9F66-F632E26C58C9}">
      <text>
        <r>
          <rPr>
            <b/>
            <sz val="9"/>
            <color indexed="81"/>
            <rFont val="Tahoma"/>
            <family val="2"/>
          </rPr>
          <t>tatiana chiolero:</t>
        </r>
        <r>
          <rPr>
            <sz val="9"/>
            <color indexed="81"/>
            <rFont val="Tahoma"/>
            <family val="2"/>
          </rPr>
          <t xml:space="preserve">
importo comunicato per cost. fondo 2023</t>
        </r>
      </text>
    </comment>
    <comment ref="C102" authorId="0" shapeId="0" xr:uid="{B652068C-2A33-4BF5-9662-9147C3740C30}">
      <text>
        <r>
          <rPr>
            <b/>
            <sz val="9"/>
            <color indexed="81"/>
            <rFont val="Tahoma"/>
            <family val="2"/>
          </rPr>
          <t>tatiana chiolero:</t>
        </r>
        <r>
          <rPr>
            <sz val="9"/>
            <color indexed="81"/>
            <rFont val="Tahoma"/>
            <family val="2"/>
          </rPr>
          <t xml:space="preserve">
importo comunicato per cost. fondo 2023</t>
        </r>
      </text>
    </comment>
    <comment ref="D105" authorId="0" shapeId="0" xr:uid="{85D075DF-E56A-494F-9CC9-861B83E6D1AF}">
      <text>
        <r>
          <rPr>
            <b/>
            <sz val="9"/>
            <color indexed="81"/>
            <rFont val="Tahoma"/>
            <family val="2"/>
          </rPr>
          <t>tatiana chiolero:</t>
        </r>
        <r>
          <rPr>
            <sz val="9"/>
            <color indexed="81"/>
            <rFont val="Tahoma"/>
            <family val="2"/>
          </rPr>
          <t xml:space="preserve">
importo comunicato per cost. fondo 2023</t>
        </r>
      </text>
    </comment>
    <comment ref="D111" authorId="0" shapeId="0" xr:uid="{829B894F-A61B-4D26-AD65-DDDE44C54B6B}">
      <text>
        <r>
          <rPr>
            <b/>
            <sz val="9"/>
            <color indexed="81"/>
            <rFont val="Tahoma"/>
            <family val="2"/>
          </rPr>
          <t>tatiana chiolero:</t>
        </r>
        <r>
          <rPr>
            <sz val="9"/>
            <color indexed="81"/>
            <rFont val="Tahoma"/>
            <family val="2"/>
          </rPr>
          <t xml:space="preserve">
importo comunicato per cost. fondo 2023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8J3xQLGO1MHmL65Suz74ADn3T9g=="/>
    </ext>
  </extLst>
</comments>
</file>

<file path=xl/sharedStrings.xml><?xml version="1.0" encoding="utf-8"?>
<sst xmlns="http://schemas.openxmlformats.org/spreadsheetml/2006/main" count="144" uniqueCount="137">
  <si>
    <t>UNICO IMPORTO CONSOLIDATO ANNO 2017 - ART. 67 COMMA 1 CCNL 2016/2018</t>
  </si>
  <si>
    <t>Risorse stabili soggette al limite - CCNL 2016/2018 - ART. 67 COMMA 2</t>
  </si>
  <si>
    <t>RETRIBUZIONI INDIVIDUALI DI ANZIANITA - ART. 67 COMMA 2 LETTERA C)</t>
  </si>
  <si>
    <t>RISORSE ART. 2 COMMA 3 DEL D.LGS. 165/2001 - ART. 67 COMMA 2 LETTERA D)</t>
  </si>
  <si>
    <t>TRATTAMENTO ACCESSORIO PERSONALE TRASFERITO - ART. 67 COMMA 2 LETTERA E) - OBBLIGHI DI LEGGE</t>
  </si>
  <si>
    <t>TRATTAMENTO ACCESSORIO PERSONALE TRASFERITO - ART. 67 COMMA 2 LETTERA E) - SCELTE DEGLI ENTI</t>
  </si>
  <si>
    <t>IMPORTO PER MINORI ONERI RIDUZIONE PERSONALE DIRIGENZIALE - ART. 67 COMMA 2 LETTERA F) - SOLO REGIONI</t>
  </si>
  <si>
    <t xml:space="preserve">INCREMENTO PER AUMENTO DELLE DOTAZIONI ORGANICHE ART. 67, COMMA 2, LETT. H) </t>
  </si>
  <si>
    <t>INCREMENTO PER RIDUZIONI STABILI DEL FONDO DELLO STRAORDINARIO - ART. 67 COMMA 2 LETTERA G)</t>
  </si>
  <si>
    <t>ARMONIZZAZIONE RETRIBUZIONI DIPENDENTI DELLE PROVINCE - ART. 1 COMMA 800 L. 205/2017</t>
  </si>
  <si>
    <t>Risorse stabili soggette al limite - CCNL 2019/2021</t>
  </si>
  <si>
    <t>CONSISTENZA DI PERSONALE - ART. 79 COMMA 1 LETT. C) - ART. 33 D.L. n. 34/2019</t>
  </si>
  <si>
    <t>TOTALE RISORSE STABILI SOGGETTE AL LIMITE ART. 23 COMMA 2</t>
  </si>
  <si>
    <t>Risorse stabili ESCLUSE dal limite - CCNL 2016/2018 - ART. 67 COMMA 2</t>
  </si>
  <si>
    <t>INCREMENTO ART. 67 COMMA 2 LETTERA A) - 83,20 EURO A DIPENDENTE AL 31/12/2015 -DICHIARAZIONE CONGIUNTA N. 5</t>
  </si>
  <si>
    <t>DIFFERENZIALI PROGRESSIONI ECONOMICHE ORIZZONTALI - ART. 67 COMMA 2 LETTERA B) - DICHIARAZIONE CONGIUNTA N. 5</t>
  </si>
  <si>
    <t xml:space="preserve">Risorse stabili ESCLUSE dal limite - CCNL 2019/2021 - ART. 79 COMMA 1 </t>
  </si>
  <si>
    <t xml:space="preserve">INCREMENTO ART. 79 COMMA 1 LETTERA B) - 84,50 EURO A DIPENDENTE AL 31/12/2018 </t>
  </si>
  <si>
    <t xml:space="preserve">DIFFERENZIALI PROGRESSIONI ECONOMICHE ORIZZONTALI - ART. 79 COMMA 1 LETTERA D) </t>
  </si>
  <si>
    <t>INCREMENTO ART. 79 COMMA 1 BIS - DIFFERENZIALI D3 E B3 (in servizio al 01.04.2023)</t>
  </si>
  <si>
    <t>TOTALE RISORSE STABILI ESCLUSE DAL LIMITE ART. 23 COMMA 2</t>
  </si>
  <si>
    <t>TOTALE RISORSE STABILI</t>
  </si>
  <si>
    <t>Risorse variabili soggette al limite - CCNL 2016/2018 - ART. 67 COMMA 3</t>
  </si>
  <si>
    <r>
      <rPr>
        <sz val="9"/>
        <color theme="1"/>
        <rFont val="Arial"/>
        <family val="2"/>
      </rPr>
      <t xml:space="preserve">SPONSOR.NI, NUOVE CONV.NI, ACC. COLLABORAZIONE, ECC. - </t>
    </r>
    <r>
      <rPr>
        <sz val="8"/>
        <color theme="1"/>
        <rFont val="Arial"/>
        <family val="2"/>
      </rPr>
      <t>ART. 43, L. 449/1997 - ART. 67 CO. 3 LETT. A) SE ATTIVITA' ORDINARIAMENTE RESE</t>
    </r>
  </si>
  <si>
    <t>RISPARMI DA PIANI DI RAZIONALIZZAZIONE - ART. 67 COMMA 3 LETTERA B)</t>
  </si>
  <si>
    <t>SPECIFICHE DISPOSIZIONI DI LEGGE - ART. 67 COMMA 3 LETTERA C) - ICI</t>
  </si>
  <si>
    <t>SPECIFICHE DISPOSIZIONI DI LEGGE - ART. 67 COMMA 3 LETTERA C) - INCENTIVI FUNZIONI TECNICHE (2016/2017)</t>
  </si>
  <si>
    <t>SPECIFICHE DISPOSIZIONI DI LEGGE - ART. 67 COMMA 3 LETTERA C) - AVVOCATURA INTERNA - SPESE COMPENSATE</t>
  </si>
  <si>
    <t>SPECIFICHE DISPOSIZIONI DI LEGGE - ART. 67 COMMA 3 LETTERA C) - ART. 53 COMMA 7 DEL D.LGS. 165/2001</t>
  </si>
  <si>
    <r>
      <rPr>
        <sz val="9"/>
        <color theme="1"/>
        <rFont val="Arial"/>
        <family val="2"/>
      </rPr>
      <t xml:space="preserve">SPECIFICHE DISPOSIZIONI DI LEGGE - ART. 67 COMMA 3 LETTERA C) - </t>
    </r>
    <r>
      <rPr>
        <sz val="9"/>
        <color theme="1"/>
        <rFont val="Arial"/>
        <family val="2"/>
      </rPr>
      <t>CENSIMENTO ISTAT</t>
    </r>
  </si>
  <si>
    <t>FRAZIONE DI RIA ANNO PRECEDENTE - ART. 67 COMMA 3 LETTERA D)</t>
  </si>
  <si>
    <t xml:space="preserve">MESSI NOTIFICATORI - ART. 67 COMMA 3 LETTERA F) </t>
  </si>
  <si>
    <t>RISORSE PERSONALE ADDETTO ALLE CASE DA GIOCO - ART. 67 COMMA 3 LETTERA G)</t>
  </si>
  <si>
    <t>TRATTAMENTO ACCESSORIO PERSONALE TRASFERITO IN CORSO ANNO - ART. 67 COMMA 3 LETTERA K)</t>
  </si>
  <si>
    <t>Risorse variabili soggette al limite - CCNL 2019/2021 - ART. 79 COMMA 2</t>
  </si>
  <si>
    <t>1,2% DEL MONTE SALARI DELL'ANNO 1997 - ART. 79 COMMA 2 LETTERA B)</t>
  </si>
  <si>
    <t>SCELTE ORGANIZZATIVE GESIONALI E DI POLITICA RETRIBUTIVA - ART. 79 COMMA 2 LETTERA C)</t>
  </si>
  <si>
    <t xml:space="preserve">SCELTE ORGANIZZATIVE GESIONALI E DI POLITICA RETRIBUTIVA  - ART. 98 COMMA 1 LETTERA C - PROVENTI C.D.S. </t>
  </si>
  <si>
    <t>TOTALE RISORSE VARIABILI SOGGETTE AL LIMITE ART. 23 COMMA 2</t>
  </si>
  <si>
    <t>Risorse variabili NON soggette al limite - CCNL 2016/2018 - ART. 67 COMMA 3</t>
  </si>
  <si>
    <r>
      <rPr>
        <sz val="9"/>
        <color theme="1"/>
        <rFont val="Arial"/>
        <family val="2"/>
      </rPr>
      <t xml:space="preserve">SPONSOR.NI, NUOVE CONV.NI, ACC. COLLABORAZIONE, ECC. - </t>
    </r>
    <r>
      <rPr>
        <sz val="8"/>
        <color theme="1"/>
        <rFont val="Arial"/>
        <family val="2"/>
      </rPr>
      <t xml:space="preserve">ART. 43, L. 449/1997 - ART. 67 CO. 3 LETT. A) - ATT.TA' NON ORDINARIAMENTE RESE </t>
    </r>
  </si>
  <si>
    <t>RISPARMI DA PIANI DI RAZIONALIZZAZIONE - ART. 67 COMMA 3 LETTERA B) -CORTE DEI CONTI SEZ AUTONOMIE N. 34/2016</t>
  </si>
  <si>
    <t>SPECIFICHE DISPOSIZIONI DI LEGGE - ART. 67 COMMA 3 LETTERA C) - PROGETTAZIONI INTERNE D.LGS. 163/2006</t>
  </si>
  <si>
    <t>SPECIFICHE DISPOSIZIONI DI LEGGE - ART. 67 COMMA 3 LETTERA C) - AVVOCATURA INTERNA SPESE CONTROPARTE</t>
  </si>
  <si>
    <t>SPECIFICHE DISPOSIZIONI DI LEGGE - ART. 67 COMMA 3 LETTERA C) - INCENTIVI PER FUNZIONI TECNICHE D.LGS. 50/2016 (DAL 2018)</t>
  </si>
  <si>
    <t>SPECIFICHE DISPOSIZIONI DI LEGGE - ART. 67 COMMA 3 LETTERA C) - INCENTIVI PER FUNZIONI TECNICHE D.LGS. 36/2023</t>
  </si>
  <si>
    <t>SPECIFICHE DISPOSIZIONI DI LEGGE - ART. 67 COMMA 3 LETTERA C) - ART. 1 COMMA 1091 - IMU E TARI</t>
  </si>
  <si>
    <t>SPECIFICHE DISPOSIZIONI DI LEGGE - ART. 67 COMMA 3 LETTERA C) - CENSIMENTO ISTAT</t>
  </si>
  <si>
    <t>SPECIFICHE DISPOSIZIONI DI LEGGE - ART. 67 COMMA 3 LETTERA C) - RISORSE SERVIZI AGGIUNTIVI P.L. SVOLGIMENTO ATTIVITA' IN FAVORE DI PRIVATI ART. 56 TER CCNL 2016/18 -   ART. 22, COM. 3 BIS D.L. 59/2017 - LEGGE N. 96/2017</t>
  </si>
  <si>
    <t>SPECIFICHE DISPOSIZIONI DI LEGGE - ART. 67 COMMA 3 LETTERA C) - INCREMENTO PER ENTI BENEFICIARI DI FONDI PNRR D.L. N. 13/2023, CONV. LEGGE N. 41/2023</t>
  </si>
  <si>
    <t>RISORSE STANZIATE DA REGIONI E CITTA' METROPOLITANE - ART. 67 COMMA 3 LETTERA J)</t>
  </si>
  <si>
    <t xml:space="preserve">Risorse variabili NON soggette al limite - CCNL 2019/2021 - ART. 79 </t>
  </si>
  <si>
    <t xml:space="preserve">ECONOMIE FONDO ANNO PRECEDENTE - ART. 79 COMMA 1 - SOLO PROVENIENTI DA PARTE STABILE </t>
  </si>
  <si>
    <t>ECONOMIE FONDO STRAORDINARIO CONFLUITE - ART. 79 COMMA 2 LETTERA D)</t>
  </si>
  <si>
    <t>TOTALE RISORSE VARIABILI ESCLUSE DAL LIMITE ART. 23 COMMA 2</t>
  </si>
  <si>
    <t>TOTALE RISORSE VARIABILI</t>
  </si>
  <si>
    <t>TOTALE FONDO RISORSE DECENTRATE</t>
  </si>
  <si>
    <t>DI CUI: TOTALE RISORSE SOGGETTE AL LIMITE</t>
  </si>
  <si>
    <t>DI CUI: TOTALE RISORSE NON SOGGETTE AL LIMITE</t>
  </si>
  <si>
    <t>Decurtazioni</t>
  </si>
  <si>
    <t>DECURTAZIONE CONSOLIDATA - SECONDA PARTE ART. 9 COMMA 2 BIS D.L. 78/2010 (PER GLI ANNI 2011/2014)</t>
  </si>
  <si>
    <t>RIDUZIONE A SEGUITO DI PERSONALE TRASFERITO PER DISPOSIZIONI DI LEGGE</t>
  </si>
  <si>
    <t>RIDUZIONE A SEGUITO DI PERSONALE TRASFERITO PER SCELTE DISCREZIONALI</t>
  </si>
  <si>
    <t>RIDUZIONI PER RECUPERO FONDI ANNI PRECEDENTI (ART. 4 DEL D.L. 16/2014)</t>
  </si>
  <si>
    <t>RIDUZIONI PER RECUPERO FONDI ANNI PRECEDENTI (ART. 40 COMMA 3-QUINQUIES DEL D.LGS. 165/2001)</t>
  </si>
  <si>
    <t>ALTRE DECURTAZIONI….</t>
  </si>
  <si>
    <t>TOTALE DECURTAZIONI</t>
  </si>
  <si>
    <t>TOTALE DEL FONDO AL NETTO DELLE DECURTAZIONI</t>
  </si>
  <si>
    <t>EVENTUALE DECURTAZIONE PER APPLICAZIONE DELL'ART. 23 COMMA E DEL D.LGS 75/2017 (SUPERAMENTO "TETTO" 2016)</t>
  </si>
  <si>
    <t>TOTALE FONDO UTILIZZABILE AL NETTO DELLE DECURTAZIONI</t>
  </si>
  <si>
    <t>TABELLA PER LA VERIFICA DEL LIMITE AL TRATTAMENTO ACCESSORIO - ART. 23 COMMA 2 DEL D.LGS. 75/2017</t>
  </si>
  <si>
    <t>ANNO 2016</t>
  </si>
  <si>
    <t xml:space="preserve">TOTALE DELLA COSTITUZIONE DEL FONDO RISORSE DECENTRATE DEI DIPENDENTI </t>
  </si>
  <si>
    <t>TOTALE DELLA COSTITUZIONE DEL FONDO RISORSE DECENTRATE DEI DIRIGENTI</t>
  </si>
  <si>
    <t>DECURTAZIONE CONSOLIDATA PER ANNI 2011/2014 - SECONDA PARTE ART. 9 COMMA 2-BIS DL 78/2010 (con segno meno)</t>
  </si>
  <si>
    <t>INCREMENTO O DIMINUZIONE DEL LIMITE A SEGUITO DI PARI AZIONE PER TRASFERIMENTO FUNZIONI</t>
  </si>
  <si>
    <t>-</t>
  </si>
  <si>
    <t>TOTALE LORDO</t>
  </si>
  <si>
    <t>(+)</t>
  </si>
  <si>
    <t>VOCI ESCLUSE DAL FONDO DEI DIPENDENTI PER LA VERIFICA DEL LIMITE (con segno più)</t>
  </si>
  <si>
    <t>VOCI ESCLUSE DAL FONDO DEI DIRIGENTI PER LA VERIFICA DEL LIMITE (con segno più)</t>
  </si>
  <si>
    <t>TOTALE VOCI ESCLUSE</t>
  </si>
  <si>
    <t>(-)</t>
  </si>
  <si>
    <t>RETRIBUZIONE DI POSIZIONE E DI RISULTATO DELLE ELEVATE QUALIFICAZIONI IMPUTATE A BILANCIO</t>
  </si>
  <si>
    <t>ESCLUSIONE DAL LIMITE DELLA RETRIBUZIONE DI POSIZIONE E DI RISULTATO  CON PARI DECURTAZIONE DELLE CAPACITA' ASSUNZIONALI - ART. 11 BIS DEL D.L. 135/2018 (con segno meno)</t>
  </si>
  <si>
    <t>ACCESSORIO SEGRETARIO COMUNALE (GALLEGGIAMENTO, MAGGIORAZIONE, POSIZIONE E RISULTATO ) EVENTUALMENTE RAPPORTATO ALLA % DI SEGRETERIA CONVENZIONATA</t>
  </si>
  <si>
    <t>ASSEGNO AD PERSONAM DEI DIPENDENTI INCARICATI EX ART. 110 E ART. 90 DEL TUEL</t>
  </si>
  <si>
    <t>ESCLUSIONE PERSONALE STABILIZZATO SE PRELEVATO DAL LAVORO FLESSIBILE - 
ART. 11 DEL D.L. 135/2018 (con segno meno) - SOLO VOCI STORICHE</t>
  </si>
  <si>
    <t>FONDO STRAORDINARIO</t>
  </si>
  <si>
    <t>TOTALE DA ASSOGGETTARE A VERIFICA 
ART. 23 COMMA 2 DEL D.LGS. 75/2017</t>
  </si>
  <si>
    <t>(=)</t>
  </si>
  <si>
    <t>ADEGUAMENTO LIMITE ART. 33 dl 34/2019</t>
  </si>
  <si>
    <t>LIMITE ART. 23, CO. 2, ADEGUATO AI SENSI ART. 33, D.L. N. 34/2019</t>
  </si>
  <si>
    <t>DECURTAZIONE DA OPERARE</t>
  </si>
  <si>
    <t>ART. 79, COMMA 3 E 5 DEL CCNL 16/11/2022</t>
  </si>
  <si>
    <t>TABELLA PER L'AUMENTO 0,22% MONTE SALARI 2018</t>
  </si>
  <si>
    <t>MONTE SALARI 2018</t>
  </si>
  <si>
    <t>DA RIPARTIRE TRA E.Q. E FONDO RISORSE DECENTRATE</t>
  </si>
  <si>
    <t>ANNO  2021</t>
  </si>
  <si>
    <t>TOTALE RISORSE  DECENTRATE DEI DIPENDENTI ANNO 2021</t>
  </si>
  <si>
    <t>STANZIAMENTO SALARIO ACCESSORIO DELLE POSIZIONI ORGANIZZATIVE ANNO 2021</t>
  </si>
  <si>
    <t xml:space="preserve">QUOTA 0,22% ASSEGNATA A FONDO </t>
  </si>
  <si>
    <t>QUOTA 0,22% ASSEGNATA A P.O.</t>
  </si>
  <si>
    <t>LIMITE 2016</t>
  </si>
  <si>
    <t>dato consolidato / voci rilevanti</t>
  </si>
  <si>
    <t>fondo 2018</t>
  </si>
  <si>
    <t>budget p.o. 2018</t>
  </si>
  <si>
    <t>stanziamento</t>
  </si>
  <si>
    <t>totale 2018</t>
  </si>
  <si>
    <t>n. dipendenti 31/12/2018 totali</t>
  </si>
  <si>
    <t>aventi diritto trattamento accessorio</t>
  </si>
  <si>
    <t>n. dipendenti 31/12/2018 solo indeterminato</t>
  </si>
  <si>
    <t>QMP</t>
  </si>
  <si>
    <t>da applicare a nuove unità assunte</t>
  </si>
  <si>
    <t>NUMERO CEDOLINI EMESSI</t>
  </si>
  <si>
    <t>CEDOLINI</t>
  </si>
  <si>
    <t>% p.t.</t>
  </si>
  <si>
    <t xml:space="preserve">valore </t>
  </si>
  <si>
    <t>A TEMPO PIENO</t>
  </si>
  <si>
    <t>A P.T. 50%</t>
  </si>
  <si>
    <t>A P.T. 69,44%</t>
  </si>
  <si>
    <t>A P.T. 70 %</t>
  </si>
  <si>
    <t>A P.T. 75%</t>
  </si>
  <si>
    <t>A P.T. 83,33%</t>
  </si>
  <si>
    <t>A P.T. 88,89%</t>
  </si>
  <si>
    <r>
      <rPr>
        <sz val="12"/>
        <color theme="1"/>
        <rFont val="Arial"/>
        <family val="2"/>
      </rPr>
      <t xml:space="preserve">TOTALE CEDOLINI / UNITA' </t>
    </r>
    <r>
      <rPr>
        <i/>
        <sz val="12"/>
        <color rgb="FF000000"/>
        <rFont val="Arial"/>
        <family val="2"/>
      </rPr>
      <t>(diviso 12 mensilità)</t>
    </r>
  </si>
  <si>
    <r>
      <rPr>
        <b/>
        <sz val="16"/>
        <color rgb="FFC00000"/>
        <rFont val="Arial"/>
        <family val="2"/>
      </rPr>
      <t xml:space="preserve">△ </t>
    </r>
    <r>
      <rPr>
        <b/>
        <sz val="10"/>
        <color rgb="FF993300"/>
        <rFont val="Arial"/>
        <family val="2"/>
      </rPr>
      <t>(differenziale dotazione)</t>
    </r>
  </si>
  <si>
    <t>ADEGUAMENTO 2024</t>
  </si>
  <si>
    <t>LIMITE 2016 ADEGUATO</t>
  </si>
  <si>
    <t>0,22% MONTE SALARI 2018 QUOTA PO/EQ ART. 79 COMMA 3 E 5 CCNL 2019/2021 (con segno meno)</t>
  </si>
  <si>
    <t>COSTITUZIONE DEL FONDO RISORSE DECENTRATE - ANNO 2025
CCNL 2019/2021</t>
  </si>
  <si>
    <t>QUOTA ANNO 2025</t>
  </si>
  <si>
    <t>0,22% MONTESALARI 2018 QUOTA FONDO - ART. 79 COMMA 3 E 5 CCNL 2019/2021 - QUOTA 2025</t>
  </si>
  <si>
    <t>ANNO 2025</t>
  </si>
  <si>
    <t>ANNO DI VERIFICA - 2025</t>
  </si>
  <si>
    <t xml:space="preserve">Risorse stabili ESCLUSE dal limite - ART. 14, V. 1-BIS, D.L. 25/2025 </t>
  </si>
  <si>
    <t>Incremento di cui all'art. 14, c. 1-bis, D.L. 25/2025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</si>
</sst>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7" formatCode="#,##0.00\ &quot;€&quot;;\-#,##0.00\ &quot;€&quot;"/>
    <numFmt numFmtId="164" formatCode="0_ ;\-0\ "/>
    <numFmt numFmtId="165" formatCode="_-* #,##0.00_-;\-* #,##0.00_-;_-* \-??_-;_-@"/>
    <numFmt numFmtId="166" formatCode="#,##0_ ;\-#,##0\ "/>
    <numFmt numFmtId="167" formatCode="_-* #,##0_-;\-* #,##0_-;_-* \-??_-;_-@"/>
    <numFmt numFmtId="168" formatCode="#,##0.00\ &quot;€&quot;"/>
    <numFmt numFmtId="169" formatCode="_-* #,##0.00\ _€_-;\-* #,##0.00\ _€_-;_-* &quot;-&quot;??\ _€_-;_-@"/>
    <numFmt numFmtId="170" formatCode="_-* #,##0.00_-;\-* #,##0.00_-;_-* &quot;-&quot;??_-;_-@"/>
    <numFmt numFmtId="171" formatCode="_-* #,##0.000\ _€_-;\-* #,##0.000\ _€_-;_-* &quot;-&quot;??\ _€_-;_-@"/>
    <numFmt numFmtId="172" formatCode="#,##0.00_ ;\-#,##0.00\ "/>
  </numFmts>
  <fonts count="50" x14ac:knownFonts="1">
    <font>
      <sz val="11"/>
      <color rgb="FF000000"/>
      <name val="Calibri"/>
      <scheme val="minor"/>
    </font>
    <font>
      <b/>
      <sz val="15"/>
      <color rgb="FFFFFFFF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theme="1"/>
      <name val="Arial"/>
      <family val="2"/>
    </font>
    <font>
      <sz val="8"/>
      <color rgb="FFFF0000"/>
      <name val="Calibri"/>
      <family val="2"/>
    </font>
    <font>
      <b/>
      <i/>
      <sz val="11"/>
      <color theme="1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"/>
      <color rgb="FFFF0000"/>
      <name val="Arial"/>
      <family val="2"/>
    </font>
    <font>
      <b/>
      <sz val="11"/>
      <color rgb="FF000000"/>
      <name val="Calibri"/>
      <family val="2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rgb="FFFF0000"/>
      <name val="Arial"/>
      <family val="2"/>
    </font>
    <font>
      <sz val="11"/>
      <color rgb="FFFF0000"/>
      <name val="Calibri"/>
      <family val="2"/>
    </font>
    <font>
      <b/>
      <i/>
      <sz val="14"/>
      <color theme="1"/>
      <name val="Arial"/>
      <family val="2"/>
    </font>
    <font>
      <b/>
      <sz val="14"/>
      <color theme="1"/>
      <name val="Arial"/>
      <family val="2"/>
    </font>
    <font>
      <b/>
      <sz val="12"/>
      <color rgb="FF000000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4"/>
      <color rgb="FF000000"/>
      <name val="Calibri"/>
      <family val="2"/>
    </font>
    <font>
      <b/>
      <sz val="14"/>
      <color rgb="FFFFFFFF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0070C0"/>
      <name val="Arial"/>
      <family val="2"/>
    </font>
    <font>
      <b/>
      <sz val="12"/>
      <color rgb="FF548DD4"/>
      <name val="Arial"/>
      <family val="2"/>
    </font>
    <font>
      <b/>
      <sz val="12"/>
      <color rgb="FF8496B0"/>
      <name val="Arial"/>
      <family val="2"/>
    </font>
    <font>
      <b/>
      <sz val="12"/>
      <color rgb="FF366092"/>
      <name val="Arial"/>
      <family val="2"/>
    </font>
    <font>
      <sz val="12"/>
      <color rgb="FF548DD4"/>
      <name val="Arial"/>
      <family val="2"/>
    </font>
    <font>
      <sz val="12"/>
      <color rgb="FF0070C0"/>
      <name val="Arial"/>
      <family val="2"/>
    </font>
    <font>
      <b/>
      <sz val="12"/>
      <color rgb="FFFFFFFF"/>
      <name val="Arial"/>
      <family val="2"/>
    </font>
    <font>
      <b/>
      <sz val="16"/>
      <color rgb="FF000000"/>
      <name val="Arial"/>
      <family val="2"/>
    </font>
    <font>
      <sz val="16"/>
      <color rgb="FF000000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rgb="FFC00000"/>
      <name val="Arial"/>
      <family val="2"/>
    </font>
    <font>
      <sz val="11"/>
      <color rgb="FF000000"/>
      <name val="Arial"/>
      <family val="2"/>
    </font>
    <font>
      <b/>
      <sz val="16"/>
      <color rgb="FFC00000"/>
      <name val="Arial"/>
      <family val="2"/>
    </font>
    <font>
      <b/>
      <sz val="12"/>
      <color rgb="FFC00000"/>
      <name val="Arial"/>
      <family val="2"/>
    </font>
    <font>
      <sz val="8"/>
      <color theme="1"/>
      <name val="Arial"/>
      <family val="2"/>
    </font>
    <font>
      <i/>
      <sz val="12"/>
      <color rgb="FF000000"/>
      <name val="Arial"/>
      <family val="2"/>
    </font>
    <font>
      <b/>
      <sz val="10"/>
      <color rgb="FF993300"/>
      <name val="Arial"/>
      <family val="2"/>
    </font>
    <font>
      <sz val="11"/>
      <color indexed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6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rgb="FFA8D08D"/>
        <bgColor rgb="FFA8D08D"/>
      </patternFill>
    </fill>
    <fill>
      <patternFill patternType="solid">
        <fgColor rgb="FFB8CCE4"/>
        <bgColor rgb="FFB8CCE4"/>
      </patternFill>
    </fill>
    <fill>
      <patternFill patternType="solid">
        <fgColor theme="0"/>
        <bgColor theme="0"/>
      </patternFill>
    </fill>
    <fill>
      <patternFill patternType="solid">
        <fgColor rgb="FFF4B083"/>
        <bgColor rgb="FFF4B083"/>
      </patternFill>
    </fill>
    <fill>
      <patternFill patternType="solid">
        <fgColor rgb="FFFFC000"/>
        <bgColor rgb="FFFFC000"/>
      </patternFill>
    </fill>
    <fill>
      <patternFill patternType="solid">
        <fgColor rgb="FFB4C6E7"/>
        <bgColor rgb="FFB4C6E7"/>
      </patternFill>
    </fill>
    <fill>
      <patternFill patternType="solid">
        <fgColor theme="7"/>
        <bgColor theme="7"/>
      </patternFill>
    </fill>
    <fill>
      <patternFill patternType="solid">
        <fgColor rgb="FF833C0B"/>
        <bgColor rgb="FF833C0B"/>
      </patternFill>
    </fill>
    <fill>
      <patternFill patternType="solid">
        <fgColor rgb="FFF2F2F2"/>
        <bgColor rgb="FFF2F2F2"/>
      </patternFill>
    </fill>
    <fill>
      <patternFill patternType="solid">
        <fgColor rgb="FFD6E3BC"/>
        <bgColor rgb="FFD6E3BC"/>
      </patternFill>
    </fill>
    <fill>
      <patternFill patternType="solid">
        <fgColor rgb="FFFDE9D9"/>
        <bgColor rgb="FFFDE9D9"/>
      </patternFill>
    </fill>
    <fill>
      <patternFill patternType="solid">
        <fgColor rgb="FFC2D69B"/>
        <bgColor rgb="FFC2D69B"/>
      </patternFill>
    </fill>
    <fill>
      <patternFill patternType="solid">
        <fgColor rgb="FFFBD4B4"/>
        <bgColor rgb="FFFBD4B4"/>
      </patternFill>
    </fill>
    <fill>
      <patternFill patternType="solid">
        <fgColor rgb="FFD9E2F3"/>
        <bgColor rgb="FFD9E2F3"/>
      </patternFill>
    </fill>
    <fill>
      <patternFill patternType="solid">
        <fgColor rgb="FFFFFF00"/>
        <bgColor rgb="FFFFFF00"/>
      </patternFill>
    </fill>
    <fill>
      <patternFill patternType="solid">
        <fgColor rgb="FFF7CAAC"/>
        <bgColor rgb="FFF7CAAC"/>
      </patternFill>
    </fill>
    <fill>
      <patternFill patternType="solid">
        <fgColor rgb="FF76923C"/>
        <bgColor rgb="FF76923C"/>
      </patternFill>
    </fill>
    <fill>
      <patternFill patternType="solid">
        <fgColor rgb="FFFABF8F"/>
        <bgColor rgb="FFFABF8F"/>
      </patternFill>
    </fill>
    <fill>
      <patternFill patternType="solid">
        <fgColor rgb="FF953734"/>
        <bgColor rgb="FF953734"/>
      </patternFill>
    </fill>
    <fill>
      <patternFill patternType="solid">
        <fgColor rgb="FF92D050"/>
        <bgColor rgb="FF92D050"/>
      </patternFill>
    </fill>
    <fill>
      <patternFill patternType="solid">
        <fgColor rgb="FFFEF2CB"/>
        <bgColor rgb="FFFEF2CB"/>
      </patternFill>
    </fill>
    <fill>
      <patternFill patternType="solid">
        <fgColor rgb="FF92D050"/>
        <bgColor indexed="64"/>
      </patternFill>
    </fill>
  </fills>
  <borders count="6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2">
    <xf numFmtId="0" fontId="0" fillId="0" borderId="0"/>
    <xf numFmtId="0" fontId="47" fillId="0" borderId="5"/>
  </cellStyleXfs>
  <cellXfs count="229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3" borderId="4" xfId="0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5" fontId="3" fillId="3" borderId="6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/>
    </xf>
    <xf numFmtId="0" fontId="6" fillId="4" borderId="7" xfId="0" applyFont="1" applyFill="1" applyBorder="1" applyAlignment="1">
      <alignment horizontal="left" vertical="center"/>
    </xf>
    <xf numFmtId="165" fontId="7" fillId="5" borderId="8" xfId="0" applyNumberFormat="1" applyFont="1" applyFill="1" applyBorder="1" applyAlignment="1">
      <alignment vertical="center"/>
    </xf>
    <xf numFmtId="165" fontId="3" fillId="0" borderId="9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3" fillId="0" borderId="10" xfId="0" applyFont="1" applyBorder="1" applyAlignment="1">
      <alignment vertical="center"/>
    </xf>
    <xf numFmtId="0" fontId="9" fillId="4" borderId="11" xfId="0" applyFont="1" applyFill="1" applyBorder="1" applyAlignment="1">
      <alignment horizontal="left" vertical="center"/>
    </xf>
    <xf numFmtId="166" fontId="10" fillId="3" borderId="5" xfId="0" applyNumberFormat="1" applyFont="1" applyFill="1" applyBorder="1" applyAlignment="1">
      <alignment vertical="center"/>
    </xf>
    <xf numFmtId="165" fontId="3" fillId="0" borderId="10" xfId="0" applyNumberFormat="1" applyFont="1" applyBorder="1" applyAlignment="1">
      <alignment vertical="center"/>
    </xf>
    <xf numFmtId="49" fontId="11" fillId="0" borderId="7" xfId="0" applyNumberFormat="1" applyFont="1" applyBorder="1" applyAlignment="1">
      <alignment horizontal="left" vertical="center" wrapText="1"/>
    </xf>
    <xf numFmtId="167" fontId="10" fillId="0" borderId="12" xfId="0" applyNumberFormat="1" applyFont="1" applyBorder="1" applyAlignment="1">
      <alignment vertical="center"/>
    </xf>
    <xf numFmtId="49" fontId="11" fillId="0" borderId="13" xfId="0" applyNumberFormat="1" applyFont="1" applyBorder="1" applyAlignment="1">
      <alignment horizontal="left" vertical="center" wrapText="1"/>
    </xf>
    <xf numFmtId="49" fontId="11" fillId="3" borderId="7" xfId="0" applyNumberFormat="1" applyFont="1" applyFill="1" applyBorder="1" applyAlignment="1">
      <alignment horizontal="left" vertical="center" wrapText="1"/>
    </xf>
    <xf numFmtId="167" fontId="12" fillId="3" borderId="12" xfId="0" applyNumberFormat="1" applyFont="1" applyFill="1" applyBorder="1" applyAlignment="1">
      <alignment vertical="center"/>
    </xf>
    <xf numFmtId="165" fontId="3" fillId="3" borderId="9" xfId="0" applyNumberFormat="1" applyFont="1" applyFill="1" applyBorder="1" applyAlignment="1">
      <alignment vertical="center"/>
    </xf>
    <xf numFmtId="0" fontId="13" fillId="0" borderId="0" xfId="0" applyFont="1" applyAlignment="1">
      <alignment vertical="center"/>
    </xf>
    <xf numFmtId="165" fontId="7" fillId="4" borderId="12" xfId="0" applyNumberFormat="1" applyFont="1" applyFill="1" applyBorder="1" applyAlignment="1">
      <alignment vertical="center"/>
    </xf>
    <xf numFmtId="165" fontId="3" fillId="4" borderId="9" xfId="0" applyNumberFormat="1" applyFont="1" applyFill="1" applyBorder="1" applyAlignment="1">
      <alignment vertical="center"/>
    </xf>
    <xf numFmtId="0" fontId="9" fillId="5" borderId="11" xfId="0" applyFont="1" applyFill="1" applyBorder="1" applyAlignment="1">
      <alignment horizontal="left" vertical="center"/>
    </xf>
    <xf numFmtId="165" fontId="3" fillId="3" borderId="6" xfId="0" applyNumberFormat="1" applyFont="1" applyFill="1" applyBorder="1" applyAlignment="1">
      <alignment vertical="center"/>
    </xf>
    <xf numFmtId="49" fontId="11" fillId="3" borderId="14" xfId="0" applyNumberFormat="1" applyFont="1" applyFill="1" applyBorder="1" applyAlignment="1">
      <alignment horizontal="left" vertical="center" wrapText="1"/>
    </xf>
    <xf numFmtId="167" fontId="10" fillId="0" borderId="15" xfId="0" applyNumberFormat="1" applyFont="1" applyBorder="1" applyAlignment="1">
      <alignment vertical="center"/>
    </xf>
    <xf numFmtId="0" fontId="9" fillId="5" borderId="7" xfId="0" applyFont="1" applyFill="1" applyBorder="1" applyAlignment="1">
      <alignment horizontal="left" vertical="center"/>
    </xf>
    <xf numFmtId="167" fontId="12" fillId="3" borderId="16" xfId="0" applyNumberFormat="1" applyFont="1" applyFill="1" applyBorder="1" applyAlignment="1">
      <alignment vertical="center"/>
    </xf>
    <xf numFmtId="49" fontId="11" fillId="3" borderId="17" xfId="0" applyNumberFormat="1" applyFont="1" applyFill="1" applyBorder="1" applyAlignment="1">
      <alignment horizontal="left" vertical="center" wrapText="1"/>
    </xf>
    <xf numFmtId="0" fontId="3" fillId="6" borderId="5" xfId="0" applyFont="1" applyFill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165" fontId="7" fillId="5" borderId="12" xfId="0" applyNumberFormat="1" applyFont="1" applyFill="1" applyBorder="1" applyAlignment="1">
      <alignment vertical="center"/>
    </xf>
    <xf numFmtId="165" fontId="14" fillId="5" borderId="9" xfId="0" applyNumberFormat="1" applyFont="1" applyFill="1" applyBorder="1" applyAlignment="1">
      <alignment vertical="center"/>
    </xf>
    <xf numFmtId="168" fontId="3" fillId="0" borderId="0" xfId="0" applyNumberFormat="1" applyFont="1" applyAlignment="1">
      <alignment vertical="center"/>
    </xf>
    <xf numFmtId="0" fontId="15" fillId="3" borderId="4" xfId="0" applyFont="1" applyFill="1" applyBorder="1" applyAlignment="1">
      <alignment horizontal="left" vertical="center"/>
    </xf>
    <xf numFmtId="165" fontId="16" fillId="3" borderId="5" xfId="0" applyNumberFormat="1" applyFont="1" applyFill="1" applyBorder="1" applyAlignment="1">
      <alignment vertical="center"/>
    </xf>
    <xf numFmtId="0" fontId="6" fillId="7" borderId="7" xfId="0" applyFont="1" applyFill="1" applyBorder="1" applyAlignment="1">
      <alignment horizontal="left" vertical="center"/>
    </xf>
    <xf numFmtId="165" fontId="7" fillId="7" borderId="12" xfId="0" applyNumberFormat="1" applyFont="1" applyFill="1" applyBorder="1" applyAlignment="1">
      <alignment vertical="center"/>
    </xf>
    <xf numFmtId="165" fontId="14" fillId="7" borderId="9" xfId="0" applyNumberFormat="1" applyFont="1" applyFill="1" applyBorder="1" applyAlignment="1">
      <alignment vertical="center"/>
    </xf>
    <xf numFmtId="169" fontId="3" fillId="0" borderId="0" xfId="0" applyNumberFormat="1" applyFont="1" applyAlignment="1">
      <alignment vertical="center"/>
    </xf>
    <xf numFmtId="166" fontId="17" fillId="0" borderId="0" xfId="0" applyNumberFormat="1" applyFont="1" applyAlignment="1">
      <alignment horizontal="left" vertical="center"/>
    </xf>
    <xf numFmtId="167" fontId="10" fillId="3" borderId="12" xfId="0" applyNumberFormat="1" applyFont="1" applyFill="1" applyBorder="1" applyAlignment="1">
      <alignment vertical="center"/>
    </xf>
    <xf numFmtId="167" fontId="10" fillId="3" borderId="18" xfId="0" applyNumberFormat="1" applyFont="1" applyFill="1" applyBorder="1" applyAlignment="1">
      <alignment vertical="center"/>
    </xf>
    <xf numFmtId="167" fontId="18" fillId="3" borderId="18" xfId="0" applyNumberFormat="1" applyFont="1" applyFill="1" applyBorder="1" applyAlignment="1">
      <alignment vertical="center"/>
    </xf>
    <xf numFmtId="49" fontId="11" fillId="0" borderId="19" xfId="0" applyNumberFormat="1" applyFont="1" applyBorder="1" applyAlignment="1">
      <alignment horizontal="left" vertical="center" wrapText="1"/>
    </xf>
    <xf numFmtId="165" fontId="14" fillId="4" borderId="9" xfId="0" applyNumberFormat="1" applyFont="1" applyFill="1" applyBorder="1" applyAlignment="1">
      <alignment vertical="center"/>
    </xf>
    <xf numFmtId="166" fontId="17" fillId="0" borderId="20" xfId="0" applyNumberFormat="1" applyFont="1" applyBorder="1" applyAlignment="1">
      <alignment horizontal="left" vertical="center"/>
    </xf>
    <xf numFmtId="165" fontId="3" fillId="0" borderId="10" xfId="0" applyNumberFormat="1" applyFont="1" applyBorder="1" applyAlignment="1">
      <alignment horizontal="left" vertical="center"/>
    </xf>
    <xf numFmtId="49" fontId="11" fillId="6" borderId="7" xfId="0" applyNumberFormat="1" applyFont="1" applyFill="1" applyBorder="1" applyAlignment="1">
      <alignment horizontal="left" vertical="center" wrapText="1"/>
    </xf>
    <xf numFmtId="0" fontId="19" fillId="0" borderId="0" xfId="0" applyFont="1" applyAlignment="1">
      <alignment vertical="center"/>
    </xf>
    <xf numFmtId="49" fontId="11" fillId="3" borderId="11" xfId="0" applyNumberFormat="1" applyFont="1" applyFill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/>
    </xf>
    <xf numFmtId="0" fontId="20" fillId="7" borderId="7" xfId="0" applyFont="1" applyFill="1" applyBorder="1" applyAlignment="1">
      <alignment horizontal="right" vertical="center"/>
    </xf>
    <xf numFmtId="165" fontId="21" fillId="7" borderId="12" xfId="0" applyNumberFormat="1" applyFont="1" applyFill="1" applyBorder="1" applyAlignment="1">
      <alignment horizontal="right" vertical="center"/>
    </xf>
    <xf numFmtId="165" fontId="22" fillId="7" borderId="9" xfId="0" applyNumberFormat="1" applyFont="1" applyFill="1" applyBorder="1" applyAlignment="1">
      <alignment horizontal="right" vertical="center"/>
    </xf>
    <xf numFmtId="0" fontId="20" fillId="4" borderId="7" xfId="0" applyFont="1" applyFill="1" applyBorder="1" applyAlignment="1">
      <alignment horizontal="right" vertical="center"/>
    </xf>
    <xf numFmtId="165" fontId="21" fillId="4" borderId="5" xfId="0" applyNumberFormat="1" applyFont="1" applyFill="1" applyBorder="1" applyAlignment="1">
      <alignment horizontal="right" vertical="center"/>
    </xf>
    <xf numFmtId="165" fontId="22" fillId="4" borderId="9" xfId="0" applyNumberFormat="1" applyFont="1" applyFill="1" applyBorder="1" applyAlignment="1">
      <alignment horizontal="right" vertical="center"/>
    </xf>
    <xf numFmtId="0" fontId="20" fillId="9" borderId="7" xfId="0" applyFont="1" applyFill="1" applyBorder="1" applyAlignment="1">
      <alignment horizontal="right" vertical="center"/>
    </xf>
    <xf numFmtId="166" fontId="3" fillId="9" borderId="5" xfId="0" applyNumberFormat="1" applyFont="1" applyFill="1" applyBorder="1" applyAlignment="1">
      <alignment vertical="center"/>
    </xf>
    <xf numFmtId="165" fontId="22" fillId="9" borderId="9" xfId="0" applyNumberFormat="1" applyFont="1" applyFill="1" applyBorder="1" applyAlignment="1">
      <alignment horizontal="right" vertical="center"/>
    </xf>
    <xf numFmtId="0" fontId="3" fillId="0" borderId="22" xfId="0" applyFont="1" applyBorder="1" applyAlignment="1">
      <alignment vertical="center"/>
    </xf>
    <xf numFmtId="166" fontId="3" fillId="0" borderId="0" xfId="0" applyNumberFormat="1" applyFont="1" applyAlignment="1">
      <alignment vertical="center"/>
    </xf>
    <xf numFmtId="0" fontId="9" fillId="7" borderId="11" xfId="0" applyFont="1" applyFill="1" applyBorder="1" applyAlignment="1">
      <alignment horizontal="left" vertical="center"/>
    </xf>
    <xf numFmtId="166" fontId="3" fillId="7" borderId="5" xfId="0" applyNumberFormat="1" applyFont="1" applyFill="1" applyBorder="1" applyAlignment="1">
      <alignment vertical="center"/>
    </xf>
    <xf numFmtId="0" fontId="23" fillId="0" borderId="22" xfId="0" applyFont="1" applyBorder="1" applyAlignment="1">
      <alignment vertical="center"/>
    </xf>
    <xf numFmtId="166" fontId="23" fillId="0" borderId="0" xfId="0" applyNumberFormat="1" applyFont="1" applyAlignment="1">
      <alignment vertical="center"/>
    </xf>
    <xf numFmtId="165" fontId="24" fillId="0" borderId="10" xfId="0" applyNumberFormat="1" applyFont="1" applyBorder="1" applyAlignment="1">
      <alignment vertical="center"/>
    </xf>
    <xf numFmtId="0" fontId="6" fillId="5" borderId="7" xfId="0" applyFont="1" applyFill="1" applyBorder="1" applyAlignment="1">
      <alignment horizontal="left" vertical="center" wrapText="1"/>
    </xf>
    <xf numFmtId="165" fontId="22" fillId="10" borderId="9" xfId="0" applyNumberFormat="1" applyFont="1" applyFill="1" applyBorder="1" applyAlignment="1">
      <alignment vertical="center"/>
    </xf>
    <xf numFmtId="0" fontId="20" fillId="7" borderId="23" xfId="0" applyFont="1" applyFill="1" applyBorder="1" applyAlignment="1">
      <alignment horizontal="right" vertical="center"/>
    </xf>
    <xf numFmtId="165" fontId="21" fillId="7" borderId="24" xfId="0" applyNumberFormat="1" applyFont="1" applyFill="1" applyBorder="1" applyAlignment="1">
      <alignment horizontal="right" vertical="center"/>
    </xf>
    <xf numFmtId="165" fontId="25" fillId="7" borderId="25" xfId="0" applyNumberFormat="1" applyFont="1" applyFill="1" applyBorder="1" applyAlignment="1">
      <alignment horizontal="right" vertical="center"/>
    </xf>
    <xf numFmtId="165" fontId="3" fillId="0" borderId="0" xfId="0" applyNumberFormat="1" applyFont="1" applyAlignment="1">
      <alignment vertical="center"/>
    </xf>
    <xf numFmtId="0" fontId="23" fillId="11" borderId="8" xfId="0" applyFont="1" applyFill="1" applyBorder="1" applyAlignment="1">
      <alignment vertical="center"/>
    </xf>
    <xf numFmtId="0" fontId="23" fillId="11" borderId="16" xfId="0" applyFont="1" applyFill="1" applyBorder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165" fontId="23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3" fillId="12" borderId="31" xfId="0" applyFont="1" applyFill="1" applyBorder="1" applyAlignment="1">
      <alignment vertical="center"/>
    </xf>
    <xf numFmtId="0" fontId="23" fillId="12" borderId="32" xfId="0" applyFont="1" applyFill="1" applyBorder="1" applyAlignment="1">
      <alignment vertical="center"/>
    </xf>
    <xf numFmtId="0" fontId="27" fillId="0" borderId="33" xfId="0" applyFont="1" applyBorder="1" applyAlignment="1">
      <alignment vertical="center"/>
    </xf>
    <xf numFmtId="0" fontId="27" fillId="13" borderId="34" xfId="0" applyFont="1" applyFill="1" applyBorder="1" applyAlignment="1">
      <alignment vertical="center" wrapText="1"/>
    </xf>
    <xf numFmtId="0" fontId="27" fillId="14" borderId="35" xfId="0" applyFont="1" applyFill="1" applyBorder="1" applyAlignment="1">
      <alignment horizontal="center" vertical="center"/>
    </xf>
    <xf numFmtId="170" fontId="30" fillId="12" borderId="6" xfId="0" applyNumberFormat="1" applyFont="1" applyFill="1" applyBorder="1" applyAlignment="1">
      <alignment vertical="center"/>
    </xf>
    <xf numFmtId="170" fontId="7" fillId="12" borderId="36" xfId="0" applyNumberFormat="1" applyFont="1" applyFill="1" applyBorder="1" applyAlignment="1">
      <alignment vertical="center"/>
    </xf>
    <xf numFmtId="170" fontId="28" fillId="12" borderId="6" xfId="0" applyNumberFormat="1" applyFont="1" applyFill="1" applyBorder="1" applyAlignment="1">
      <alignment vertical="center"/>
    </xf>
    <xf numFmtId="0" fontId="27" fillId="13" borderId="37" xfId="0" applyFont="1" applyFill="1" applyBorder="1" applyAlignment="1">
      <alignment vertical="center" wrapText="1"/>
    </xf>
    <xf numFmtId="0" fontId="27" fillId="14" borderId="5" xfId="0" applyFont="1" applyFill="1" applyBorder="1" applyAlignment="1">
      <alignment horizontal="center" vertical="center"/>
    </xf>
    <xf numFmtId="170" fontId="29" fillId="12" borderId="38" xfId="0" applyNumberFormat="1" applyFont="1" applyFill="1" applyBorder="1" applyAlignment="1">
      <alignment vertical="center"/>
    </xf>
    <xf numFmtId="170" fontId="7" fillId="8" borderId="38" xfId="0" applyNumberFormat="1" applyFont="1" applyFill="1" applyBorder="1" applyAlignment="1">
      <alignment vertical="center"/>
    </xf>
    <xf numFmtId="170" fontId="30" fillId="12" borderId="38" xfId="0" applyNumberFormat="1" applyFont="1" applyFill="1" applyBorder="1" applyAlignment="1">
      <alignment vertical="center"/>
    </xf>
    <xf numFmtId="170" fontId="31" fillId="12" borderId="38" xfId="0" applyNumberFormat="1" applyFont="1" applyFill="1" applyBorder="1" applyAlignment="1">
      <alignment vertical="center"/>
    </xf>
    <xf numFmtId="0" fontId="28" fillId="13" borderId="39" xfId="0" applyFont="1" applyFill="1" applyBorder="1" applyAlignment="1">
      <alignment horizontal="right" vertical="center" wrapText="1"/>
    </xf>
    <xf numFmtId="170" fontId="30" fillId="12" borderId="4" xfId="0" applyNumberFormat="1" applyFont="1" applyFill="1" applyBorder="1" applyAlignment="1">
      <alignment vertical="center"/>
    </xf>
    <xf numFmtId="170" fontId="7" fillId="12" borderId="6" xfId="0" applyNumberFormat="1" applyFont="1" applyFill="1" applyBorder="1" applyAlignment="1">
      <alignment vertical="center"/>
    </xf>
    <xf numFmtId="170" fontId="32" fillId="12" borderId="4" xfId="0" applyNumberFormat="1" applyFont="1" applyFill="1" applyBorder="1" applyAlignment="1">
      <alignment vertical="center"/>
    </xf>
    <xf numFmtId="0" fontId="27" fillId="15" borderId="34" xfId="0" applyFont="1" applyFill="1" applyBorder="1" applyAlignment="1">
      <alignment vertical="center" wrapText="1"/>
    </xf>
    <xf numFmtId="0" fontId="27" fillId="16" borderId="35" xfId="0" applyFont="1" applyFill="1" applyBorder="1" applyAlignment="1">
      <alignment horizontal="center" vertical="center"/>
    </xf>
    <xf numFmtId="170" fontId="30" fillId="12" borderId="41" xfId="0" applyNumberFormat="1" applyFont="1" applyFill="1" applyBorder="1" applyAlignment="1">
      <alignment vertical="center"/>
    </xf>
    <xf numFmtId="170" fontId="7" fillId="12" borderId="35" xfId="0" applyNumberFormat="1" applyFont="1" applyFill="1" applyBorder="1" applyAlignment="1">
      <alignment vertical="center"/>
    </xf>
    <xf numFmtId="170" fontId="7" fillId="12" borderId="41" xfId="0" applyNumberFormat="1" applyFont="1" applyFill="1" applyBorder="1" applyAlignment="1">
      <alignment vertical="center"/>
    </xf>
    <xf numFmtId="0" fontId="27" fillId="15" borderId="37" xfId="0" applyFont="1" applyFill="1" applyBorder="1" applyAlignment="1">
      <alignment vertical="center" wrapText="1"/>
    </xf>
    <xf numFmtId="0" fontId="27" fillId="16" borderId="5" xfId="0" applyFont="1" applyFill="1" applyBorder="1" applyAlignment="1">
      <alignment horizontal="center" vertical="center"/>
    </xf>
    <xf numFmtId="170" fontId="7" fillId="12" borderId="5" xfId="0" applyNumberFormat="1" applyFont="1" applyFill="1" applyBorder="1" applyAlignment="1">
      <alignment vertical="center"/>
    </xf>
    <xf numFmtId="0" fontId="28" fillId="15" borderId="42" xfId="0" applyFont="1" applyFill="1" applyBorder="1" applyAlignment="1">
      <alignment horizontal="right" vertical="center" wrapText="1"/>
    </xf>
    <xf numFmtId="0" fontId="27" fillId="16" borderId="43" xfId="0" applyFont="1" applyFill="1" applyBorder="1" applyAlignment="1">
      <alignment horizontal="center" vertical="center"/>
    </xf>
    <xf numFmtId="0" fontId="27" fillId="17" borderId="33" xfId="0" applyFont="1" applyFill="1" applyBorder="1" applyAlignment="1">
      <alignment horizontal="left" vertical="center" wrapText="1"/>
    </xf>
    <xf numFmtId="0" fontId="27" fillId="14" borderId="31" xfId="0" applyFont="1" applyFill="1" applyBorder="1" applyAlignment="1">
      <alignment horizontal="center" vertical="center"/>
    </xf>
    <xf numFmtId="170" fontId="30" fillId="12" borderId="40" xfId="0" applyNumberFormat="1" applyFont="1" applyFill="1" applyBorder="1" applyAlignment="1">
      <alignment vertical="center"/>
    </xf>
    <xf numFmtId="170" fontId="33" fillId="12" borderId="35" xfId="0" applyNumberFormat="1" applyFont="1" applyFill="1" applyBorder="1" applyAlignment="1">
      <alignment vertical="center"/>
    </xf>
    <xf numFmtId="170" fontId="29" fillId="12" borderId="41" xfId="0" applyNumberFormat="1" applyFont="1" applyFill="1" applyBorder="1" applyAlignment="1">
      <alignment vertical="center"/>
    </xf>
    <xf numFmtId="0" fontId="19" fillId="0" borderId="0" xfId="0" applyFont="1" applyAlignment="1">
      <alignment vertical="center" wrapText="1"/>
    </xf>
    <xf numFmtId="170" fontId="33" fillId="12" borderId="5" xfId="0" applyNumberFormat="1" applyFont="1" applyFill="1" applyBorder="1" applyAlignment="1">
      <alignment vertical="center"/>
    </xf>
    <xf numFmtId="170" fontId="7" fillId="8" borderId="6" xfId="0" applyNumberFormat="1" applyFont="1" applyFill="1" applyBorder="1" applyAlignment="1">
      <alignment vertical="center"/>
    </xf>
    <xf numFmtId="170" fontId="30" fillId="12" borderId="44" xfId="0" applyNumberFormat="1" applyFont="1" applyFill="1" applyBorder="1" applyAlignment="1">
      <alignment vertical="center"/>
    </xf>
    <xf numFmtId="170" fontId="30" fillId="12" borderId="45" xfId="0" applyNumberFormat="1" applyFont="1" applyFill="1" applyBorder="1" applyAlignment="1">
      <alignment vertical="center"/>
    </xf>
    <xf numFmtId="170" fontId="33" fillId="12" borderId="43" xfId="0" applyNumberFormat="1" applyFont="1" applyFill="1" applyBorder="1" applyAlignment="1">
      <alignment vertical="center"/>
    </xf>
    <xf numFmtId="170" fontId="7" fillId="12" borderId="45" xfId="0" applyNumberFormat="1" applyFont="1" applyFill="1" applyBorder="1" applyAlignment="1">
      <alignment vertical="center"/>
    </xf>
    <xf numFmtId="0" fontId="27" fillId="18" borderId="33" xfId="0" applyFont="1" applyFill="1" applyBorder="1" applyAlignment="1">
      <alignment vertical="center" wrapText="1"/>
    </xf>
    <xf numFmtId="0" fontId="27" fillId="18" borderId="5" xfId="0" applyFont="1" applyFill="1" applyBorder="1" applyAlignment="1">
      <alignment horizontal="center" vertical="center"/>
    </xf>
    <xf numFmtId="170" fontId="30" fillId="18" borderId="46" xfId="0" applyNumberFormat="1" applyFont="1" applyFill="1" applyBorder="1" applyAlignment="1">
      <alignment vertical="center"/>
    </xf>
    <xf numFmtId="170" fontId="30" fillId="18" borderId="32" xfId="0" applyNumberFormat="1" applyFont="1" applyFill="1" applyBorder="1" applyAlignment="1">
      <alignment vertical="center"/>
    </xf>
    <xf numFmtId="170" fontId="33" fillId="18" borderId="46" xfId="0" applyNumberFormat="1" applyFont="1" applyFill="1" applyBorder="1" applyAlignment="1">
      <alignment vertical="center"/>
    </xf>
    <xf numFmtId="0" fontId="27" fillId="19" borderId="33" xfId="0" applyFont="1" applyFill="1" applyBorder="1" applyAlignment="1">
      <alignment vertical="center" wrapText="1"/>
    </xf>
    <xf numFmtId="170" fontId="33" fillId="12" borderId="4" xfId="0" applyNumberFormat="1" applyFont="1" applyFill="1" applyBorder="1" applyAlignment="1">
      <alignment vertical="center"/>
    </xf>
    <xf numFmtId="0" fontId="27" fillId="16" borderId="31" xfId="0" applyFont="1" applyFill="1" applyBorder="1" applyAlignment="1">
      <alignment horizontal="center" vertical="center"/>
    </xf>
    <xf numFmtId="170" fontId="30" fillId="12" borderId="46" xfId="0" applyNumberFormat="1" applyFont="1" applyFill="1" applyBorder="1" applyAlignment="1">
      <alignment vertical="center"/>
    </xf>
    <xf numFmtId="170" fontId="30" fillId="12" borderId="32" xfId="0" applyNumberFormat="1" applyFont="1" applyFill="1" applyBorder="1" applyAlignment="1">
      <alignment vertical="center"/>
    </xf>
    <xf numFmtId="170" fontId="33" fillId="12" borderId="46" xfId="0" applyNumberFormat="1" applyFont="1" applyFill="1" applyBorder="1" applyAlignment="1">
      <alignment vertical="center"/>
    </xf>
    <xf numFmtId="170" fontId="29" fillId="12" borderId="32" xfId="0" applyNumberFormat="1" applyFont="1" applyFill="1" applyBorder="1" applyAlignment="1">
      <alignment vertical="center"/>
    </xf>
    <xf numFmtId="170" fontId="34" fillId="12" borderId="46" xfId="0" applyNumberFormat="1" applyFont="1" applyFill="1" applyBorder="1" applyAlignment="1">
      <alignment vertical="center"/>
    </xf>
    <xf numFmtId="0" fontId="26" fillId="20" borderId="39" xfId="0" applyFont="1" applyFill="1" applyBorder="1" applyAlignment="1">
      <alignment horizontal="center" vertical="center" wrapText="1"/>
    </xf>
    <xf numFmtId="0" fontId="28" fillId="21" borderId="5" xfId="0" applyFont="1" applyFill="1" applyBorder="1" applyAlignment="1">
      <alignment horizontal="center" vertical="center"/>
    </xf>
    <xf numFmtId="170" fontId="28" fillId="12" borderId="4" xfId="0" applyNumberFormat="1" applyFont="1" applyFill="1" applyBorder="1" applyAlignment="1">
      <alignment vertical="center"/>
    </xf>
    <xf numFmtId="0" fontId="21" fillId="18" borderId="46" xfId="0" applyFont="1" applyFill="1" applyBorder="1" applyAlignment="1">
      <alignment horizontal="center" vertical="center" wrapText="1"/>
    </xf>
    <xf numFmtId="0" fontId="28" fillId="21" borderId="31" xfId="0" applyFont="1" applyFill="1" applyBorder="1" applyAlignment="1">
      <alignment horizontal="center" vertical="center"/>
    </xf>
    <xf numFmtId="170" fontId="28" fillId="8" borderId="46" xfId="0" applyNumberFormat="1" applyFont="1" applyFill="1" applyBorder="1" applyAlignment="1">
      <alignment vertical="center"/>
    </xf>
    <xf numFmtId="170" fontId="28" fillId="12" borderId="31" xfId="0" applyNumberFormat="1" applyFont="1" applyFill="1" applyBorder="1" applyAlignment="1">
      <alignment vertical="center"/>
    </xf>
    <xf numFmtId="170" fontId="28" fillId="12" borderId="40" xfId="0" applyNumberFormat="1" applyFont="1" applyFill="1" applyBorder="1" applyAlignment="1">
      <alignment vertical="center"/>
    </xf>
    <xf numFmtId="170" fontId="28" fillId="12" borderId="41" xfId="0" applyNumberFormat="1" applyFont="1" applyFill="1" applyBorder="1" applyAlignment="1">
      <alignment vertical="center"/>
    </xf>
    <xf numFmtId="0" fontId="26" fillId="20" borderId="5" xfId="0" applyFont="1" applyFill="1" applyBorder="1" applyAlignment="1">
      <alignment horizontal="center" vertical="center" wrapText="1"/>
    </xf>
    <xf numFmtId="170" fontId="28" fillId="12" borderId="44" xfId="0" applyNumberFormat="1" applyFont="1" applyFill="1" applyBorder="1" applyAlignment="1">
      <alignment vertical="center"/>
    </xf>
    <xf numFmtId="170" fontId="28" fillId="12" borderId="43" xfId="0" applyNumberFormat="1" applyFont="1" applyFill="1" applyBorder="1" applyAlignment="1">
      <alignment vertical="center"/>
    </xf>
    <xf numFmtId="170" fontId="28" fillId="12" borderId="45" xfId="0" applyNumberFormat="1" applyFont="1" applyFill="1" applyBorder="1" applyAlignment="1">
      <alignment vertical="center"/>
    </xf>
    <xf numFmtId="0" fontId="26" fillId="22" borderId="12" xfId="0" applyFont="1" applyFill="1" applyBorder="1" applyAlignment="1">
      <alignment horizontal="center" vertical="center" wrapText="1"/>
    </xf>
    <xf numFmtId="0" fontId="26" fillId="22" borderId="18" xfId="0" applyFont="1" applyFill="1" applyBorder="1" applyAlignment="1">
      <alignment vertical="center" wrapText="1"/>
    </xf>
    <xf numFmtId="170" fontId="35" fillId="22" borderId="44" xfId="0" applyNumberFormat="1" applyFont="1" applyFill="1" applyBorder="1" applyAlignment="1">
      <alignment horizontal="center" vertical="center" wrapText="1"/>
    </xf>
    <xf numFmtId="170" fontId="35" fillId="22" borderId="43" xfId="0" applyNumberFormat="1" applyFont="1" applyFill="1" applyBorder="1" applyAlignment="1">
      <alignment horizontal="center" vertical="center" wrapText="1"/>
    </xf>
    <xf numFmtId="170" fontId="35" fillId="22" borderId="45" xfId="0" applyNumberFormat="1" applyFont="1" applyFill="1" applyBorder="1" applyAlignment="1">
      <alignment horizontal="center" vertical="center" wrapText="1"/>
    </xf>
    <xf numFmtId="0" fontId="36" fillId="0" borderId="0" xfId="0" applyFont="1"/>
    <xf numFmtId="0" fontId="37" fillId="0" borderId="0" xfId="0" applyFont="1"/>
    <xf numFmtId="0" fontId="7" fillId="23" borderId="12" xfId="0" applyFont="1" applyFill="1" applyBorder="1" applyAlignment="1">
      <alignment horizontal="center" vertical="center" wrapText="1"/>
    </xf>
    <xf numFmtId="168" fontId="3" fillId="0" borderId="0" xfId="0" applyNumberFormat="1" applyFont="1"/>
    <xf numFmtId="10" fontId="7" fillId="23" borderId="12" xfId="0" applyNumberFormat="1" applyFont="1" applyFill="1" applyBorder="1" applyAlignment="1">
      <alignment horizontal="center" vertical="center" wrapText="1"/>
    </xf>
    <xf numFmtId="0" fontId="27" fillId="0" borderId="12" xfId="0" applyFont="1" applyBorder="1" applyAlignment="1">
      <alignment vertical="center"/>
    </xf>
    <xf numFmtId="0" fontId="28" fillId="23" borderId="12" xfId="0" applyFont="1" applyFill="1" applyBorder="1" applyAlignment="1">
      <alignment vertical="center" wrapText="1"/>
    </xf>
    <xf numFmtId="168" fontId="38" fillId="0" borderId="12" xfId="0" applyNumberFormat="1" applyFont="1" applyBorder="1" applyAlignment="1">
      <alignment vertical="center"/>
    </xf>
    <xf numFmtId="9" fontId="38" fillId="0" borderId="12" xfId="0" applyNumberFormat="1" applyFont="1" applyBorder="1" applyAlignment="1">
      <alignment vertical="center"/>
    </xf>
    <xf numFmtId="0" fontId="28" fillId="13" borderId="16" xfId="0" applyFont="1" applyFill="1" applyBorder="1" applyAlignment="1">
      <alignment vertical="center" wrapText="1"/>
    </xf>
    <xf numFmtId="0" fontId="27" fillId="23" borderId="50" xfId="0" applyFont="1" applyFill="1" applyBorder="1" applyAlignment="1">
      <alignment wrapText="1"/>
    </xf>
    <xf numFmtId="0" fontId="3" fillId="0" borderId="0" xfId="0" applyFont="1"/>
    <xf numFmtId="0" fontId="7" fillId="10" borderId="18" xfId="0" applyFont="1" applyFill="1" applyBorder="1" applyAlignment="1">
      <alignment vertical="center"/>
    </xf>
    <xf numFmtId="4" fontId="7" fillId="10" borderId="16" xfId="0" applyNumberFormat="1" applyFont="1" applyFill="1" applyBorder="1" applyAlignment="1">
      <alignment vertical="center"/>
    </xf>
    <xf numFmtId="0" fontId="39" fillId="6" borderId="5" xfId="0" applyFont="1" applyFill="1" applyBorder="1" applyAlignment="1">
      <alignment horizontal="center" vertical="center"/>
    </xf>
    <xf numFmtId="0" fontId="38" fillId="24" borderId="51" xfId="0" applyFont="1" applyFill="1" applyBorder="1" applyAlignment="1">
      <alignment vertical="center"/>
    </xf>
    <xf numFmtId="4" fontId="38" fillId="24" borderId="52" xfId="0" applyNumberFormat="1" applyFont="1" applyFill="1" applyBorder="1" applyAlignment="1">
      <alignment vertical="center"/>
    </xf>
    <xf numFmtId="0" fontId="38" fillId="24" borderId="53" xfId="0" applyFont="1" applyFill="1" applyBorder="1" applyAlignment="1">
      <alignment vertical="center"/>
    </xf>
    <xf numFmtId="4" fontId="38" fillId="24" borderId="54" xfId="0" applyNumberFormat="1" applyFont="1" applyFill="1" applyBorder="1" applyAlignment="1">
      <alignment vertical="center"/>
    </xf>
    <xf numFmtId="0" fontId="40" fillId="24" borderId="53" xfId="0" applyFont="1" applyFill="1" applyBorder="1" applyAlignment="1">
      <alignment vertical="center"/>
    </xf>
    <xf numFmtId="4" fontId="40" fillId="24" borderId="54" xfId="0" applyNumberFormat="1" applyFont="1" applyFill="1" applyBorder="1" applyAlignment="1">
      <alignment vertical="center"/>
    </xf>
    <xf numFmtId="0" fontId="38" fillId="6" borderId="5" xfId="0" applyFont="1" applyFill="1" applyBorder="1" applyAlignment="1">
      <alignment vertical="center"/>
    </xf>
    <xf numFmtId="2" fontId="38" fillId="24" borderId="54" xfId="0" applyNumberFormat="1" applyFont="1" applyFill="1" applyBorder="1" applyAlignment="1">
      <alignment vertical="center"/>
    </xf>
    <xf numFmtId="0" fontId="40" fillId="24" borderId="55" xfId="0" applyFont="1" applyFill="1" applyBorder="1" applyAlignment="1">
      <alignment vertical="center"/>
    </xf>
    <xf numFmtId="4" fontId="40" fillId="24" borderId="56" xfId="0" applyNumberFormat="1" applyFont="1" applyFill="1" applyBorder="1" applyAlignment="1">
      <alignment vertical="center"/>
    </xf>
    <xf numFmtId="0" fontId="38" fillId="6" borderId="53" xfId="0" applyFont="1" applyFill="1" applyBorder="1" applyAlignment="1">
      <alignment horizontal="left" vertical="center"/>
    </xf>
    <xf numFmtId="0" fontId="38" fillId="6" borderId="5" xfId="0" applyFont="1" applyFill="1" applyBorder="1" applyAlignment="1">
      <alignment horizontal="center" vertical="center"/>
    </xf>
    <xf numFmtId="0" fontId="38" fillId="6" borderId="54" xfId="0" applyFont="1" applyFill="1" applyBorder="1" applyAlignment="1">
      <alignment horizontal="center" vertical="center"/>
    </xf>
    <xf numFmtId="0" fontId="41" fillId="0" borderId="0" xfId="0" applyFont="1"/>
    <xf numFmtId="0" fontId="7" fillId="6" borderId="53" xfId="0" applyFont="1" applyFill="1" applyBorder="1" applyAlignment="1">
      <alignment horizontal="left" vertical="center"/>
    </xf>
    <xf numFmtId="2" fontId="38" fillId="6" borderId="54" xfId="0" applyNumberFormat="1" applyFont="1" applyFill="1" applyBorder="1" applyAlignment="1">
      <alignment horizontal="center" vertical="center"/>
    </xf>
    <xf numFmtId="0" fontId="41" fillId="0" borderId="0" xfId="0" applyFont="1" applyAlignment="1">
      <alignment vertical="center"/>
    </xf>
    <xf numFmtId="0" fontId="38" fillId="6" borderId="58" xfId="0" applyFont="1" applyFill="1" applyBorder="1" applyAlignment="1">
      <alignment horizontal="center" vertical="center"/>
    </xf>
    <xf numFmtId="2" fontId="7" fillId="6" borderId="56" xfId="0" applyNumberFormat="1" applyFont="1" applyFill="1" applyBorder="1" applyAlignment="1">
      <alignment horizontal="center" vertical="center"/>
    </xf>
    <xf numFmtId="0" fontId="42" fillId="6" borderId="55" xfId="0" applyFont="1" applyFill="1" applyBorder="1" applyAlignment="1">
      <alignment horizontal="center" vertical="center"/>
    </xf>
    <xf numFmtId="171" fontId="43" fillId="6" borderId="12" xfId="0" applyNumberFormat="1" applyFont="1" applyFill="1" applyBorder="1" applyAlignment="1">
      <alignment vertical="center"/>
    </xf>
    <xf numFmtId="0" fontId="40" fillId="8" borderId="18" xfId="0" applyFont="1" applyFill="1" applyBorder="1" applyAlignment="1">
      <alignment vertical="center"/>
    </xf>
    <xf numFmtId="4" fontId="43" fillId="8" borderId="12" xfId="0" applyNumberFormat="1" applyFont="1" applyFill="1" applyBorder="1" applyAlignment="1">
      <alignment vertical="center"/>
    </xf>
    <xf numFmtId="0" fontId="7" fillId="10" borderId="55" xfId="0" applyFont="1" applyFill="1" applyBorder="1" applyAlignment="1">
      <alignment vertical="center"/>
    </xf>
    <xf numFmtId="4" fontId="7" fillId="10" borderId="59" xfId="0" applyNumberFormat="1" applyFont="1" applyFill="1" applyBorder="1" applyAlignment="1">
      <alignment vertical="center"/>
    </xf>
    <xf numFmtId="170" fontId="30" fillId="12" borderId="50" xfId="0" applyNumberFormat="1" applyFont="1" applyFill="1" applyBorder="1"/>
    <xf numFmtId="170" fontId="30" fillId="12" borderId="60" xfId="0" applyNumberFormat="1" applyFont="1" applyFill="1" applyBorder="1"/>
    <xf numFmtId="170" fontId="30" fillId="12" borderId="45" xfId="0" applyNumberFormat="1" applyFont="1" applyFill="1" applyBorder="1"/>
    <xf numFmtId="170" fontId="30" fillId="12" borderId="32" xfId="0" applyNumberFormat="1" applyFont="1" applyFill="1" applyBorder="1"/>
    <xf numFmtId="49" fontId="11" fillId="25" borderId="7" xfId="0" applyNumberFormat="1" applyFont="1" applyFill="1" applyBorder="1" applyAlignment="1">
      <alignment horizontal="left" vertical="center" wrapText="1"/>
    </xf>
    <xf numFmtId="49" fontId="11" fillId="25" borderId="13" xfId="0" applyNumberFormat="1" applyFont="1" applyFill="1" applyBorder="1" applyAlignment="1">
      <alignment horizontal="left" vertical="center" wrapText="1"/>
    </xf>
    <xf numFmtId="167" fontId="10" fillId="0" borderId="18" xfId="0" applyNumberFormat="1" applyFont="1" applyBorder="1" applyAlignment="1">
      <alignment vertical="center"/>
    </xf>
    <xf numFmtId="49" fontId="11" fillId="25" borderId="12" xfId="0" applyNumberFormat="1" applyFont="1" applyFill="1" applyBorder="1" applyAlignment="1">
      <alignment horizontal="left" vertical="center" wrapText="1"/>
    </xf>
    <xf numFmtId="165" fontId="3" fillId="0" borderId="12" xfId="0" applyNumberFormat="1" applyFont="1" applyBorder="1" applyAlignment="1">
      <alignment vertical="center"/>
    </xf>
    <xf numFmtId="172" fontId="3" fillId="0" borderId="12" xfId="0" applyNumberFormat="1" applyFont="1" applyBorder="1" applyAlignment="1">
      <alignment vertical="center"/>
    </xf>
    <xf numFmtId="10" fontId="3" fillId="0" borderId="0" xfId="0" applyNumberFormat="1" applyFont="1" applyAlignment="1">
      <alignment horizontal="center" vertical="center"/>
    </xf>
    <xf numFmtId="0" fontId="0" fillId="0" borderId="0" xfId="0"/>
    <xf numFmtId="0" fontId="26" fillId="11" borderId="26" xfId="0" applyFont="1" applyFill="1" applyBorder="1" applyAlignment="1">
      <alignment horizontal="center" vertical="center" wrapText="1"/>
    </xf>
    <xf numFmtId="0" fontId="2" fillId="0" borderId="27" xfId="0" applyFont="1" applyBorder="1"/>
    <xf numFmtId="0" fontId="2" fillId="0" borderId="28" xfId="0" applyFont="1" applyBorder="1"/>
    <xf numFmtId="165" fontId="28" fillId="12" borderId="29" xfId="0" applyNumberFormat="1" applyFont="1" applyFill="1" applyBorder="1" applyAlignment="1">
      <alignment horizontal="center" vertical="center"/>
    </xf>
    <xf numFmtId="0" fontId="2" fillId="0" borderId="30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14" fillId="0" borderId="0" xfId="0" applyFont="1" applyAlignment="1">
      <alignment horizontal="center" vertical="center"/>
    </xf>
    <xf numFmtId="168" fontId="38" fillId="8" borderId="26" xfId="0" applyNumberFormat="1" applyFont="1" applyFill="1" applyBorder="1" applyAlignment="1">
      <alignment horizontal="center" vertical="center"/>
    </xf>
    <xf numFmtId="0" fontId="2" fillId="0" borderId="13" xfId="0" applyFont="1" applyBorder="1"/>
    <xf numFmtId="7" fontId="38" fillId="8" borderId="26" xfId="0" applyNumberFormat="1" applyFont="1" applyFill="1" applyBorder="1" applyAlignment="1">
      <alignment horizontal="center" vertical="center"/>
    </xf>
    <xf numFmtId="0" fontId="36" fillId="23" borderId="47" xfId="0" applyFont="1" applyFill="1" applyBorder="1" applyAlignment="1">
      <alignment horizontal="center"/>
    </xf>
    <xf numFmtId="0" fontId="2" fillId="0" borderId="48" xfId="0" applyFont="1" applyBorder="1"/>
    <xf numFmtId="0" fontId="2" fillId="0" borderId="49" xfId="0" applyFont="1" applyBorder="1"/>
    <xf numFmtId="0" fontId="35" fillId="22" borderId="26" xfId="0" applyFont="1" applyFill="1" applyBorder="1" applyAlignment="1">
      <alignment horizontal="center" vertical="center" wrapText="1"/>
    </xf>
    <xf numFmtId="168" fontId="24" fillId="0" borderId="26" xfId="0" applyNumberFormat="1" applyFont="1" applyBorder="1" applyAlignment="1">
      <alignment horizontal="center" vertical="center"/>
    </xf>
    <xf numFmtId="0" fontId="2" fillId="0" borderId="16" xfId="0" applyFont="1" applyBorder="1"/>
    <xf numFmtId="0" fontId="28" fillId="23" borderId="26" xfId="0" applyFont="1" applyFill="1" applyBorder="1" applyAlignment="1">
      <alignment horizontal="center" vertical="center"/>
    </xf>
    <xf numFmtId="168" fontId="7" fillId="23" borderId="26" xfId="0" applyNumberFormat="1" applyFont="1" applyFill="1" applyBorder="1" applyAlignment="1">
      <alignment horizontal="center" vertical="center"/>
    </xf>
    <xf numFmtId="0" fontId="7" fillId="6" borderId="26" xfId="0" applyFont="1" applyFill="1" applyBorder="1" applyAlignment="1">
      <alignment horizontal="center" vertical="center"/>
    </xf>
    <xf numFmtId="0" fontId="38" fillId="6" borderId="57" xfId="0" applyFont="1" applyFill="1" applyBorder="1" applyAlignment="1">
      <alignment horizontal="center" vertical="center"/>
    </xf>
  </cellXfs>
  <cellStyles count="2">
    <cellStyle name="Normale" xfId="0" builtinId="0"/>
    <cellStyle name="Normale 2" xfId="1" xr:uid="{7A9E56DA-FAA7-4085-94FE-11D7F7BACF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Z1002"/>
  <sheetViews>
    <sheetView showGridLines="0" zoomScale="68" zoomScaleNormal="68" workbookViewId="0">
      <pane ySplit="1" topLeftCell="A83" activePane="bottomLeft" state="frozen"/>
      <selection pane="bottomLeft" activeCell="G110" sqref="G110"/>
    </sheetView>
  </sheetViews>
  <sheetFormatPr defaultColWidth="14.42578125" defaultRowHeight="15" customHeight="1" x14ac:dyDescent="0.25"/>
  <cols>
    <col min="1" max="1" width="113.42578125" customWidth="1"/>
    <col min="2" max="2" width="6.85546875" hidden="1" customWidth="1"/>
    <col min="3" max="3" width="18.5703125" customWidth="1"/>
    <col min="4" max="4" width="18.140625" customWidth="1"/>
    <col min="5" max="5" width="14.42578125" customWidth="1"/>
    <col min="6" max="6" width="17.5703125" customWidth="1"/>
    <col min="7" max="7" width="38" customWidth="1"/>
  </cols>
  <sheetData>
    <row r="1" spans="1:26" ht="39" customHeight="1" x14ac:dyDescent="0.25">
      <c r="A1" s="212" t="s">
        <v>130</v>
      </c>
      <c r="B1" s="213"/>
      <c r="C1" s="214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25">
      <c r="A2" s="3"/>
      <c r="B2" s="4"/>
      <c r="C2" s="5"/>
      <c r="D2" s="6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5">
      <c r="A3" s="7" t="s">
        <v>0</v>
      </c>
      <c r="B3" s="8"/>
      <c r="C3" s="9">
        <v>19266.04</v>
      </c>
      <c r="D3" s="10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5">
      <c r="A4" s="3"/>
      <c r="B4" s="4"/>
      <c r="C4" s="11"/>
      <c r="D4" s="6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5">
      <c r="A5" s="12" t="s">
        <v>1</v>
      </c>
      <c r="B5" s="13"/>
      <c r="C5" s="14"/>
      <c r="D5" s="1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5">
      <c r="A6" s="15" t="s">
        <v>2</v>
      </c>
      <c r="B6" s="16"/>
      <c r="C6" s="9"/>
      <c r="D6" s="1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5">
      <c r="A7" s="15" t="s">
        <v>3</v>
      </c>
      <c r="B7" s="16"/>
      <c r="C7" s="9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5">
      <c r="A8" s="15" t="s">
        <v>4</v>
      </c>
      <c r="B8" s="16"/>
      <c r="C8" s="9"/>
      <c r="D8" s="1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5">
      <c r="A9" s="15" t="s">
        <v>5</v>
      </c>
      <c r="B9" s="16"/>
      <c r="C9" s="9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5">
      <c r="A10" s="15" t="s">
        <v>6</v>
      </c>
      <c r="B10" s="16"/>
      <c r="C10" s="9"/>
      <c r="D10" s="1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5">
      <c r="A11" s="17" t="s">
        <v>7</v>
      </c>
      <c r="B11" s="16"/>
      <c r="C11" s="9"/>
      <c r="D11" s="1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5">
      <c r="A12" s="15" t="s">
        <v>8</v>
      </c>
      <c r="B12" s="16"/>
      <c r="C12" s="9"/>
      <c r="D12" s="1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5">
      <c r="A13" s="18" t="s">
        <v>9</v>
      </c>
      <c r="B13" s="16"/>
      <c r="C13" s="9"/>
      <c r="D13" s="1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5">
      <c r="A14" s="18"/>
      <c r="B14" s="16"/>
      <c r="C14" s="9"/>
      <c r="D14" s="1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5">
      <c r="A15" s="12" t="s">
        <v>10</v>
      </c>
      <c r="B15" s="16"/>
      <c r="C15" s="9"/>
      <c r="D15" s="1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5">
      <c r="A16" s="18" t="s">
        <v>11</v>
      </c>
      <c r="B16" s="19"/>
      <c r="C16" s="20"/>
      <c r="D16" s="2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5">
      <c r="A17" s="7" t="s">
        <v>12</v>
      </c>
      <c r="B17" s="22">
        <f>SUM(B6:B16)</f>
        <v>0</v>
      </c>
      <c r="C17" s="23">
        <f>SUM(C3:C16)</f>
        <v>19266.04</v>
      </c>
      <c r="D17" s="1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5">
      <c r="A18" s="3"/>
      <c r="B18" s="4"/>
      <c r="C18" s="5"/>
      <c r="D18" s="6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5">
      <c r="A19" s="24" t="s">
        <v>13</v>
      </c>
      <c r="B19" s="13"/>
      <c r="C19" s="25"/>
      <c r="D19" s="1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5">
      <c r="A20" s="18" t="s">
        <v>14</v>
      </c>
      <c r="B20" s="16"/>
      <c r="C20" s="203">
        <v>665.6</v>
      </c>
      <c r="D20" s="10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5">
      <c r="A21" s="26" t="s">
        <v>15</v>
      </c>
      <c r="B21" s="27"/>
      <c r="C21" s="203">
        <v>388.1</v>
      </c>
      <c r="D21" s="10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5">
      <c r="A22" s="28" t="s">
        <v>16</v>
      </c>
      <c r="B22" s="29"/>
      <c r="C22" s="203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3.25" customHeight="1" x14ac:dyDescent="0.25">
      <c r="A23" s="30" t="s">
        <v>17</v>
      </c>
      <c r="B23" s="27"/>
      <c r="C23" s="203">
        <v>591.5</v>
      </c>
      <c r="D23" s="10"/>
      <c r="E23" s="31"/>
      <c r="F23" s="31"/>
      <c r="G23" s="31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5">
      <c r="A24" s="30" t="s">
        <v>18</v>
      </c>
      <c r="B24" s="19"/>
      <c r="C24" s="203">
        <v>360.1</v>
      </c>
      <c r="D24" s="10"/>
      <c r="E24" s="2"/>
      <c r="F24" s="2"/>
      <c r="G24" s="215"/>
      <c r="H24" s="206"/>
      <c r="I24" s="206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5">
      <c r="A25" s="30" t="s">
        <v>19</v>
      </c>
      <c r="B25" s="19"/>
      <c r="C25" s="204">
        <f>(86.53*13)+0.01</f>
        <v>1124.9000000000001</v>
      </c>
      <c r="D25" s="10"/>
      <c r="E25" s="2"/>
      <c r="F25" s="2"/>
      <c r="G25" s="32"/>
      <c r="H25" s="32"/>
      <c r="I25" s="3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5">
      <c r="A26" s="28" t="s">
        <v>135</v>
      </c>
      <c r="B26" s="19"/>
      <c r="C26" s="203"/>
      <c r="D26" s="10"/>
      <c r="E26" s="2"/>
      <c r="F26" s="2"/>
      <c r="G26" s="3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5">
      <c r="A27" s="30" t="s">
        <v>136</v>
      </c>
      <c r="B27" s="19"/>
      <c r="C27" s="203">
        <v>2000</v>
      </c>
      <c r="D27" s="10"/>
      <c r="E27" s="2"/>
      <c r="F27" s="2"/>
      <c r="G27" s="3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5">
      <c r="A28" s="33" t="s">
        <v>20</v>
      </c>
      <c r="B28" s="34">
        <f>SUM(B20:B22)</f>
        <v>0</v>
      </c>
      <c r="C28" s="35">
        <f>SUM(C20:C27)</f>
        <v>5130.2000000000007</v>
      </c>
      <c r="D28" s="1"/>
      <c r="E28" s="2"/>
      <c r="F28" s="2"/>
      <c r="G28" s="2"/>
      <c r="H28" s="2"/>
      <c r="I28" s="36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5">
      <c r="A29" s="37"/>
      <c r="B29" s="38"/>
      <c r="C29" s="25"/>
      <c r="D29" s="1"/>
      <c r="E29" s="2"/>
      <c r="F29" s="2"/>
      <c r="G29" s="205"/>
      <c r="H29" s="206"/>
      <c r="I29" s="36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5">
      <c r="A30" s="39" t="s">
        <v>21</v>
      </c>
      <c r="B30" s="40">
        <f>SUM(B22:B24)</f>
        <v>0</v>
      </c>
      <c r="C30" s="41">
        <f>+C28+C17</f>
        <v>24396.240000000002</v>
      </c>
      <c r="D30" s="42"/>
      <c r="E30" s="42"/>
      <c r="F30" s="2"/>
      <c r="G30" s="205"/>
      <c r="H30" s="206"/>
      <c r="I30" s="36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5">
      <c r="A31" s="37"/>
      <c r="B31" s="38"/>
      <c r="C31" s="25"/>
      <c r="D31" s="1"/>
      <c r="E31" s="2"/>
      <c r="F31" s="2"/>
      <c r="G31" s="205"/>
      <c r="H31" s="206"/>
      <c r="I31" s="36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5">
      <c r="A32" s="12" t="s">
        <v>22</v>
      </c>
      <c r="B32" s="43"/>
      <c r="C32" s="25"/>
      <c r="D32" s="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18" t="s">
        <v>23</v>
      </c>
      <c r="B33" s="44"/>
      <c r="C33" s="9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5">
      <c r="A34" s="18" t="s">
        <v>24</v>
      </c>
      <c r="B34" s="45"/>
      <c r="C34" s="9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5">
      <c r="A35" s="15" t="s">
        <v>25</v>
      </c>
      <c r="B35" s="45"/>
      <c r="C35" s="9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5">
      <c r="A36" s="15" t="s">
        <v>26</v>
      </c>
      <c r="B36" s="45"/>
      <c r="C36" s="9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5">
      <c r="A37" s="15" t="s">
        <v>27</v>
      </c>
      <c r="B37" s="45"/>
      <c r="C37" s="9"/>
      <c r="D37" s="4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5">
      <c r="A38" s="15" t="s">
        <v>28</v>
      </c>
      <c r="B38" s="45"/>
      <c r="C38" s="9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5">
      <c r="A39" s="15" t="s">
        <v>29</v>
      </c>
      <c r="B39" s="45"/>
      <c r="C39" s="9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5">
      <c r="A40" s="15" t="s">
        <v>30</v>
      </c>
      <c r="B40" s="45"/>
      <c r="C40" s="9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5">
      <c r="A41" s="15" t="s">
        <v>31</v>
      </c>
      <c r="B41" s="45"/>
      <c r="C41" s="9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5">
      <c r="A42" s="15" t="s">
        <v>32</v>
      </c>
      <c r="B42" s="46"/>
      <c r="C42" s="9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5">
      <c r="A43" s="15" t="s">
        <v>33</v>
      </c>
      <c r="B43" s="46"/>
      <c r="C43" s="9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5">
      <c r="A44" s="47"/>
      <c r="B44" s="46"/>
      <c r="C44" s="9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12" t="s">
        <v>34</v>
      </c>
      <c r="B45" s="46"/>
      <c r="C45" s="9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15" t="s">
        <v>35</v>
      </c>
      <c r="B46" s="46"/>
      <c r="C46" s="9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15" t="s">
        <v>36</v>
      </c>
      <c r="B47" s="46"/>
      <c r="C47" s="9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15" t="s">
        <v>37</v>
      </c>
      <c r="B48" s="46"/>
      <c r="C48" s="9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5">
      <c r="A49" s="7" t="s">
        <v>38</v>
      </c>
      <c r="B49" s="22"/>
      <c r="C49" s="48">
        <f>SUM(C33:C48)</f>
        <v>0</v>
      </c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5">
      <c r="A50" s="37"/>
      <c r="B50" s="38"/>
      <c r="C50" s="25"/>
      <c r="D50" s="6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5">
      <c r="A51" s="24" t="s">
        <v>39</v>
      </c>
      <c r="B51" s="49"/>
      <c r="C51" s="50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5">
      <c r="A52" s="15" t="s">
        <v>40</v>
      </c>
      <c r="B52" s="45"/>
      <c r="C52" s="9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5">
      <c r="A53" s="18" t="s">
        <v>41</v>
      </c>
      <c r="B53" s="45"/>
      <c r="C53" s="9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5">
      <c r="A54" s="15" t="s">
        <v>42</v>
      </c>
      <c r="B54" s="45"/>
      <c r="C54" s="9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5">
      <c r="A55" s="51" t="s">
        <v>43</v>
      </c>
      <c r="B55" s="45"/>
      <c r="C55" s="9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5">
      <c r="A56" s="15" t="s">
        <v>44</v>
      </c>
      <c r="B56" s="45"/>
      <c r="C56" s="9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5">
      <c r="A57" s="200" t="s">
        <v>45</v>
      </c>
      <c r="B57" s="201"/>
      <c r="C57" s="9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5">
      <c r="A58" s="15" t="s">
        <v>28</v>
      </c>
      <c r="B58" s="45"/>
      <c r="C58" s="9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5">
      <c r="A59" s="199" t="s">
        <v>46</v>
      </c>
      <c r="B59" s="45"/>
      <c r="C59" s="9">
        <f>788.78+752.31</f>
        <v>1541.09</v>
      </c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5">
      <c r="A60" s="15" t="s">
        <v>47</v>
      </c>
      <c r="B60" s="45"/>
      <c r="C60" s="9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.75" customHeight="1" x14ac:dyDescent="0.25">
      <c r="A61" s="15" t="s">
        <v>48</v>
      </c>
      <c r="B61" s="45"/>
      <c r="C61" s="9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4.95" customHeight="1" x14ac:dyDescent="0.25">
      <c r="A62" s="202" t="s">
        <v>49</v>
      </c>
      <c r="B62" s="45"/>
      <c r="C62" s="9">
        <v>763.53</v>
      </c>
      <c r="D62" s="5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5">
      <c r="A63" s="18" t="s">
        <v>50</v>
      </c>
      <c r="B63" s="45"/>
      <c r="C63" s="9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5">
      <c r="A64" s="53"/>
      <c r="B64" s="45"/>
      <c r="C64" s="9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5">
      <c r="A65" s="24" t="s">
        <v>51</v>
      </c>
      <c r="B65" s="45"/>
      <c r="C65" s="20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5">
      <c r="A66" s="54" t="s">
        <v>52</v>
      </c>
      <c r="B66" s="45"/>
      <c r="C66" s="9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5">
      <c r="A67" s="17" t="s">
        <v>53</v>
      </c>
      <c r="B67" s="45"/>
      <c r="C67" s="9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5">
      <c r="A68" s="17" t="s">
        <v>132</v>
      </c>
      <c r="B68" s="45"/>
      <c r="C68" s="9">
        <f>'CALCOLO 0,22% MONTE SALARI 2018'!B10</f>
        <v>217.2575461420742</v>
      </c>
      <c r="D68" s="5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5">
      <c r="A69" s="33" t="s">
        <v>54</v>
      </c>
      <c r="B69" s="34"/>
      <c r="C69" s="35">
        <f>SUM(C52:C68)</f>
        <v>2521.8775461420742</v>
      </c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5">
      <c r="A70" s="37"/>
      <c r="B70" s="38"/>
      <c r="C70" s="25"/>
      <c r="D70" s="1"/>
      <c r="E70" s="2"/>
      <c r="F70" s="2"/>
      <c r="G70" s="205"/>
      <c r="H70" s="206"/>
      <c r="I70" s="36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5">
      <c r="A71" s="39" t="s">
        <v>55</v>
      </c>
      <c r="B71" s="40">
        <f>SUM(B64:B66)</f>
        <v>0</v>
      </c>
      <c r="C71" s="41">
        <f>+C69+C49</f>
        <v>2521.8775461420742</v>
      </c>
      <c r="D71" s="1"/>
      <c r="E71" s="2"/>
      <c r="F71" s="2"/>
      <c r="G71" s="205"/>
      <c r="H71" s="206"/>
      <c r="I71" s="36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5">
      <c r="A72" s="37"/>
      <c r="B72" s="38"/>
      <c r="C72" s="25"/>
      <c r="D72" s="1"/>
      <c r="E72" s="2"/>
      <c r="F72" s="2"/>
      <c r="G72" s="205"/>
      <c r="H72" s="206"/>
      <c r="I72" s="36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5">
      <c r="A73" s="55" t="s">
        <v>56</v>
      </c>
      <c r="B73" s="56"/>
      <c r="C73" s="57">
        <f>+C71+C30</f>
        <v>26918.117546142075</v>
      </c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5">
      <c r="A74" s="58" t="s">
        <v>57</v>
      </c>
      <c r="B74" s="59"/>
      <c r="C74" s="60">
        <f>C17+C49</f>
        <v>19266.04</v>
      </c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5">
      <c r="A75" s="61" t="s">
        <v>58</v>
      </c>
      <c r="B75" s="62"/>
      <c r="C75" s="63">
        <f>C28+C69</f>
        <v>7652.0775461420744</v>
      </c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5">
      <c r="A76" s="64"/>
      <c r="B76" s="65"/>
      <c r="C76" s="14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5">
      <c r="A77" s="66" t="s">
        <v>59</v>
      </c>
      <c r="B77" s="13"/>
      <c r="C77" s="25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5">
      <c r="A78" s="15" t="s">
        <v>60</v>
      </c>
      <c r="B78" s="16"/>
      <c r="C78" s="9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5">
      <c r="A79" s="18" t="s">
        <v>61</v>
      </c>
      <c r="B79" s="44"/>
      <c r="C79" s="9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5">
      <c r="A80" s="18" t="s">
        <v>62</v>
      </c>
      <c r="B80" s="16"/>
      <c r="C80" s="9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5">
      <c r="A81" s="18" t="s">
        <v>63</v>
      </c>
      <c r="B81" s="44"/>
      <c r="C81" s="9"/>
      <c r="D81" s="1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5">
      <c r="A82" s="18" t="s">
        <v>64</v>
      </c>
      <c r="B82" s="16"/>
      <c r="C82" s="9"/>
      <c r="D82" s="1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5">
      <c r="A83" s="15" t="s">
        <v>65</v>
      </c>
      <c r="B83" s="16"/>
      <c r="C83" s="9"/>
      <c r="D83" s="1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5">
      <c r="A84" s="39" t="s">
        <v>66</v>
      </c>
      <c r="B84" s="40">
        <f>SUM(B79:B83)</f>
        <v>0</v>
      </c>
      <c r="C84" s="41">
        <f>SUM(C78:C83)</f>
        <v>0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0.5" customHeight="1" x14ac:dyDescent="0.25">
      <c r="A85" s="64"/>
      <c r="B85" s="65"/>
      <c r="C85" s="14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55" t="s">
        <v>67</v>
      </c>
      <c r="B86" s="67"/>
      <c r="C86" s="57">
        <f>+C73-C84</f>
        <v>26918.117546142075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0.5" customHeight="1" x14ac:dyDescent="0.25">
      <c r="A87" s="68"/>
      <c r="B87" s="69"/>
      <c r="C87" s="70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54" customHeight="1" x14ac:dyDescent="0.25">
      <c r="A88" s="71" t="s">
        <v>68</v>
      </c>
      <c r="B88" s="34" t="e">
        <f>SUM(#REF!)</f>
        <v>#REF!</v>
      </c>
      <c r="C88" s="72">
        <f>IF(F115&gt;0,F115,0)</f>
        <v>0</v>
      </c>
      <c r="D88" s="52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0.5" customHeight="1" x14ac:dyDescent="0.25">
      <c r="A89" s="68"/>
      <c r="B89" s="69"/>
      <c r="C89" s="70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73" t="s">
        <v>69</v>
      </c>
      <c r="B90" s="74"/>
      <c r="C90" s="75">
        <f>C86-C88</f>
        <v>26918.117546142075</v>
      </c>
      <c r="D90" s="42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65"/>
      <c r="C91" s="76"/>
      <c r="D91" s="1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5">
      <c r="A92" s="1"/>
      <c r="B92" s="65"/>
      <c r="C92" s="76"/>
      <c r="D92" s="1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35.25" customHeight="1" x14ac:dyDescent="0.25">
      <c r="A93" s="207" t="s">
        <v>70</v>
      </c>
      <c r="B93" s="208"/>
      <c r="C93" s="208"/>
      <c r="D93" s="209"/>
      <c r="E93" s="77"/>
      <c r="F93" s="78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5">
      <c r="A94" s="79"/>
      <c r="B94" s="80"/>
      <c r="C94" s="81"/>
      <c r="D94" s="81"/>
      <c r="E94" s="79"/>
      <c r="F94" s="79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82"/>
      <c r="B95" s="83"/>
      <c r="C95" s="210"/>
      <c r="D95" s="211"/>
      <c r="E95" s="84"/>
      <c r="F95" s="85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86"/>
      <c r="B96" s="83"/>
      <c r="C96" s="210" t="s">
        <v>71</v>
      </c>
      <c r="D96" s="211"/>
      <c r="E96" s="210" t="s">
        <v>133</v>
      </c>
      <c r="F96" s="211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87" t="s">
        <v>72</v>
      </c>
      <c r="B97" s="88"/>
      <c r="C97" s="195">
        <v>19266.04</v>
      </c>
      <c r="D97" s="89"/>
      <c r="E97" s="90">
        <f>C73</f>
        <v>26918.117546142075</v>
      </c>
      <c r="F97" s="91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92" t="s">
        <v>73</v>
      </c>
      <c r="B98" s="93"/>
      <c r="C98" s="94"/>
      <c r="D98" s="89"/>
      <c r="E98" s="94"/>
      <c r="F98" s="91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38.25" customHeight="1" x14ac:dyDescent="0.25">
      <c r="A99" s="92" t="s">
        <v>74</v>
      </c>
      <c r="B99" s="93"/>
      <c r="C99" s="95">
        <f>-C78</f>
        <v>0</v>
      </c>
      <c r="D99" s="89"/>
      <c r="E99" s="95">
        <f>C99</f>
        <v>0</v>
      </c>
      <c r="F99" s="91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92" t="s">
        <v>75</v>
      </c>
      <c r="B100" s="93"/>
      <c r="C100" s="96">
        <v>0</v>
      </c>
      <c r="D100" s="89"/>
      <c r="E100" s="97" t="s">
        <v>76</v>
      </c>
      <c r="F100" s="91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98" t="s">
        <v>77</v>
      </c>
      <c r="B101" s="93" t="s">
        <v>78</v>
      </c>
      <c r="C101" s="99"/>
      <c r="D101" s="100">
        <f>SUM(C97:C100)</f>
        <v>19266.04</v>
      </c>
      <c r="E101" s="101"/>
      <c r="F101" s="91">
        <f>SUM(E97:E100)</f>
        <v>26918.117546142075</v>
      </c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102" t="s">
        <v>79</v>
      </c>
      <c r="B102" s="103"/>
      <c r="C102" s="196"/>
      <c r="D102" s="104"/>
      <c r="E102" s="105">
        <f>C75</f>
        <v>7652.0775461420744</v>
      </c>
      <c r="F102" s="106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107" t="s">
        <v>80</v>
      </c>
      <c r="B103" s="108"/>
      <c r="C103" s="99"/>
      <c r="D103" s="89"/>
      <c r="E103" s="109"/>
      <c r="F103" s="100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thickBot="1" x14ac:dyDescent="0.3">
      <c r="A104" s="110" t="s">
        <v>81</v>
      </c>
      <c r="B104" s="111" t="s">
        <v>82</v>
      </c>
      <c r="C104" s="99"/>
      <c r="D104" s="100">
        <f>-C102-C103</f>
        <v>0</v>
      </c>
      <c r="E104" s="109"/>
      <c r="F104" s="100">
        <f>-E102-E103</f>
        <v>-7652.0775461420744</v>
      </c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thickBot="1" x14ac:dyDescent="0.3">
      <c r="A105" s="112" t="s">
        <v>83</v>
      </c>
      <c r="B105" s="113" t="s">
        <v>78</v>
      </c>
      <c r="C105" s="114"/>
      <c r="D105" s="197">
        <v>24565.97</v>
      </c>
      <c r="E105" s="115"/>
      <c r="F105" s="116">
        <f>24565.97+245.9</f>
        <v>24811.870000000003</v>
      </c>
      <c r="G105" s="117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2.5" customHeight="1" thickBot="1" x14ac:dyDescent="0.3">
      <c r="A106" s="112" t="s">
        <v>129</v>
      </c>
      <c r="B106" s="113" t="s">
        <v>78</v>
      </c>
      <c r="C106" s="99"/>
      <c r="D106" s="89"/>
      <c r="E106" s="118"/>
      <c r="F106" s="119">
        <f>-'CALCOLO 0,22% MONTE SALARI 2018'!B11</f>
        <v>-245.9018538579258</v>
      </c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43.5" customHeight="1" x14ac:dyDescent="0.25">
      <c r="A107" s="112" t="s">
        <v>84</v>
      </c>
      <c r="B107" s="93"/>
      <c r="C107" s="120"/>
      <c r="D107" s="121"/>
      <c r="E107" s="122"/>
      <c r="F107" s="123"/>
      <c r="G107" s="117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47.25" customHeight="1" x14ac:dyDescent="0.25">
      <c r="A108" s="124" t="s">
        <v>85</v>
      </c>
      <c r="B108" s="125"/>
      <c r="C108" s="126"/>
      <c r="D108" s="127">
        <v>0</v>
      </c>
      <c r="E108" s="128"/>
      <c r="F108" s="127">
        <v>0</v>
      </c>
      <c r="G108" s="5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129" t="s">
        <v>86</v>
      </c>
      <c r="B109" s="93" t="s">
        <v>78</v>
      </c>
      <c r="C109" s="99"/>
      <c r="D109" s="89">
        <v>0</v>
      </c>
      <c r="E109" s="130"/>
      <c r="F109" s="89">
        <v>0</v>
      </c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45" customHeight="1" x14ac:dyDescent="0.25">
      <c r="A110" s="129" t="s">
        <v>87</v>
      </c>
      <c r="B110" s="131" t="s">
        <v>78</v>
      </c>
      <c r="C110" s="132"/>
      <c r="D110" s="133"/>
      <c r="E110" s="134"/>
      <c r="F110" s="133">
        <v>0</v>
      </c>
      <c r="G110" s="117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129" t="s">
        <v>88</v>
      </c>
      <c r="B111" s="93" t="s">
        <v>78</v>
      </c>
      <c r="C111" s="132"/>
      <c r="D111" s="198">
        <v>1051.8399999999999</v>
      </c>
      <c r="E111" s="136"/>
      <c r="F111" s="135">
        <v>1051.8399999999999</v>
      </c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137" t="s">
        <v>89</v>
      </c>
      <c r="B112" s="138" t="s">
        <v>90</v>
      </c>
      <c r="C112" s="139"/>
      <c r="D112" s="91">
        <f>SUM(D97:D111)</f>
        <v>44883.85</v>
      </c>
      <c r="E112" s="139"/>
      <c r="F112" s="91">
        <f>SUM(F97:F111)</f>
        <v>44883.848146142074</v>
      </c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140" t="s">
        <v>91</v>
      </c>
      <c r="B113" s="141"/>
      <c r="C113" s="142">
        <f>IF(('MOD RGS LIMITE 2025'!B24&gt;0),('MOD RGS LIMITE 2025'!B24),0)</f>
        <v>0</v>
      </c>
      <c r="D113" s="143"/>
      <c r="E113" s="144"/>
      <c r="F113" s="145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146" t="s">
        <v>92</v>
      </c>
      <c r="B114" s="138"/>
      <c r="C114" s="147"/>
      <c r="D114" s="148">
        <f>'MOD RGS LIMITE 2025'!B25</f>
        <v>44883.85</v>
      </c>
      <c r="E114" s="147"/>
      <c r="F114" s="149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150" t="s">
        <v>93</v>
      </c>
      <c r="B115" s="151"/>
      <c r="C115" s="152"/>
      <c r="D115" s="153"/>
      <c r="E115" s="153"/>
      <c r="F115" s="154">
        <f>IF((F112-D114)&gt;0,F112-D114,0)</f>
        <v>0</v>
      </c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5">
      <c r="A116" s="1"/>
      <c r="B116" s="65"/>
      <c r="C116" s="76"/>
      <c r="D116" s="1"/>
      <c r="E116" s="2"/>
      <c r="F116" s="4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5">
      <c r="A117" s="1"/>
      <c r="B117" s="65"/>
      <c r="C117" s="76"/>
      <c r="D117" s="1"/>
      <c r="E117" s="2"/>
      <c r="F117" s="4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5">
      <c r="A118" s="1"/>
      <c r="B118" s="65"/>
      <c r="C118" s="76"/>
      <c r="D118" s="1"/>
      <c r="E118" s="2"/>
      <c r="F118" s="4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5">
      <c r="A119" s="1"/>
      <c r="B119" s="65"/>
      <c r="C119" s="76"/>
      <c r="D119" s="1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5">
      <c r="A120" s="1"/>
      <c r="B120" s="65"/>
      <c r="C120" s="76"/>
      <c r="D120" s="1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5">
      <c r="A121" s="1"/>
      <c r="B121" s="65"/>
      <c r="C121" s="76"/>
      <c r="D121" s="1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5">
      <c r="A122" s="1"/>
      <c r="B122" s="65"/>
      <c r="C122" s="76"/>
      <c r="D122" s="1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5">
      <c r="A123" s="1"/>
      <c r="B123" s="65"/>
      <c r="C123" s="76"/>
      <c r="D123" s="1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5">
      <c r="A124" s="1"/>
      <c r="B124" s="65"/>
      <c r="C124" s="76"/>
      <c r="D124" s="1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5">
      <c r="A125" s="1"/>
      <c r="B125" s="65"/>
      <c r="C125" s="76"/>
      <c r="D125" s="1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5">
      <c r="A126" s="1"/>
      <c r="B126" s="65"/>
      <c r="C126" s="76"/>
      <c r="D126" s="1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5">
      <c r="A127" s="1"/>
      <c r="B127" s="65"/>
      <c r="C127" s="76"/>
      <c r="D127" s="1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5">
      <c r="A128" s="1"/>
      <c r="B128" s="65"/>
      <c r="C128" s="76"/>
      <c r="D128" s="1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5">
      <c r="A129" s="1"/>
      <c r="B129" s="65"/>
      <c r="C129" s="76"/>
      <c r="D129" s="1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5">
      <c r="A130" s="1"/>
      <c r="B130" s="65"/>
      <c r="C130" s="76"/>
      <c r="D130" s="1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5">
      <c r="A131" s="1"/>
      <c r="B131" s="65"/>
      <c r="C131" s="76"/>
      <c r="D131" s="1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5">
      <c r="A132" s="1"/>
      <c r="B132" s="65"/>
      <c r="C132" s="76"/>
      <c r="D132" s="1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5">
      <c r="A133" s="1"/>
      <c r="B133" s="65"/>
      <c r="C133" s="76"/>
      <c r="D133" s="1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5">
      <c r="A134" s="1"/>
      <c r="B134" s="65"/>
      <c r="C134" s="76"/>
      <c r="D134" s="1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5">
      <c r="A135" s="1"/>
      <c r="B135" s="65"/>
      <c r="C135" s="76"/>
      <c r="D135" s="1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5">
      <c r="A136" s="1"/>
      <c r="B136" s="65"/>
      <c r="C136" s="76"/>
      <c r="D136" s="1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5">
      <c r="A137" s="1"/>
      <c r="B137" s="65"/>
      <c r="C137" s="76"/>
      <c r="D137" s="1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5">
      <c r="A138" s="1"/>
      <c r="B138" s="65"/>
      <c r="C138" s="76"/>
      <c r="D138" s="1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5">
      <c r="A139" s="1"/>
      <c r="B139" s="65"/>
      <c r="C139" s="76"/>
      <c r="D139" s="1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5">
      <c r="A140" s="1"/>
      <c r="B140" s="65"/>
      <c r="C140" s="76"/>
      <c r="D140" s="1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5">
      <c r="A141" s="1"/>
      <c r="B141" s="65"/>
      <c r="C141" s="76"/>
      <c r="D141" s="1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5">
      <c r="A142" s="1"/>
      <c r="B142" s="65"/>
      <c r="C142" s="76"/>
      <c r="D142" s="1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5">
      <c r="A143" s="1"/>
      <c r="B143" s="65"/>
      <c r="C143" s="76"/>
      <c r="D143" s="1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5">
      <c r="A144" s="1"/>
      <c r="B144" s="65"/>
      <c r="C144" s="76"/>
      <c r="D144" s="1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5">
      <c r="A145" s="1"/>
      <c r="B145" s="65"/>
      <c r="C145" s="76"/>
      <c r="D145" s="1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5">
      <c r="A146" s="1"/>
      <c r="B146" s="65"/>
      <c r="C146" s="76"/>
      <c r="D146" s="1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5">
      <c r="A147" s="1"/>
      <c r="B147" s="65"/>
      <c r="C147" s="76"/>
      <c r="D147" s="1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5">
      <c r="A148" s="1"/>
      <c r="B148" s="65"/>
      <c r="C148" s="76"/>
      <c r="D148" s="1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5">
      <c r="A149" s="1"/>
      <c r="B149" s="65"/>
      <c r="C149" s="76"/>
      <c r="D149" s="1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5">
      <c r="A150" s="1"/>
      <c r="B150" s="65"/>
      <c r="C150" s="76"/>
      <c r="D150" s="1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5">
      <c r="A151" s="1"/>
      <c r="B151" s="65"/>
      <c r="C151" s="76"/>
      <c r="D151" s="1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5">
      <c r="A152" s="1"/>
      <c r="B152" s="65"/>
      <c r="C152" s="76"/>
      <c r="D152" s="1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5">
      <c r="A153" s="1"/>
      <c r="B153" s="65"/>
      <c r="C153" s="76"/>
      <c r="D153" s="1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5">
      <c r="A154" s="1"/>
      <c r="B154" s="65"/>
      <c r="C154" s="76"/>
      <c r="D154" s="1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5">
      <c r="A155" s="1"/>
      <c r="B155" s="65"/>
      <c r="C155" s="76"/>
      <c r="D155" s="1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5">
      <c r="A156" s="1"/>
      <c r="B156" s="65"/>
      <c r="C156" s="76"/>
      <c r="D156" s="1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5">
      <c r="A157" s="1"/>
      <c r="B157" s="65"/>
      <c r="C157" s="76"/>
      <c r="D157" s="1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5">
      <c r="A158" s="1"/>
      <c r="B158" s="65"/>
      <c r="C158" s="76"/>
      <c r="D158" s="1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5">
      <c r="A159" s="1"/>
      <c r="B159" s="65"/>
      <c r="C159" s="76"/>
      <c r="D159" s="1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5">
      <c r="A160" s="1"/>
      <c r="B160" s="65"/>
      <c r="C160" s="76"/>
      <c r="D160" s="1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5">
      <c r="A161" s="1"/>
      <c r="B161" s="65"/>
      <c r="C161" s="76"/>
      <c r="D161" s="1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5">
      <c r="A162" s="1"/>
      <c r="B162" s="65"/>
      <c r="C162" s="76"/>
      <c r="D162" s="1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5">
      <c r="A163" s="1"/>
      <c r="B163" s="65"/>
      <c r="C163" s="76"/>
      <c r="D163" s="1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5">
      <c r="A164" s="1"/>
      <c r="B164" s="65"/>
      <c r="C164" s="76"/>
      <c r="D164" s="1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5">
      <c r="A165" s="1"/>
      <c r="B165" s="65"/>
      <c r="C165" s="76"/>
      <c r="D165" s="1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5">
      <c r="A166" s="1"/>
      <c r="B166" s="65"/>
      <c r="C166" s="76"/>
      <c r="D166" s="1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5">
      <c r="A167" s="1"/>
      <c r="B167" s="65"/>
      <c r="C167" s="76"/>
      <c r="D167" s="1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5">
      <c r="A168" s="1"/>
      <c r="B168" s="65"/>
      <c r="C168" s="76"/>
      <c r="D168" s="1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5">
      <c r="A169" s="1"/>
      <c r="B169" s="65"/>
      <c r="C169" s="76"/>
      <c r="D169" s="1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5">
      <c r="A170" s="1"/>
      <c r="B170" s="65"/>
      <c r="C170" s="76"/>
      <c r="D170" s="1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5">
      <c r="A171" s="1"/>
      <c r="B171" s="65"/>
      <c r="C171" s="76"/>
      <c r="D171" s="1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5">
      <c r="A172" s="1"/>
      <c r="B172" s="65"/>
      <c r="C172" s="76"/>
      <c r="D172" s="1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5">
      <c r="A173" s="1"/>
      <c r="B173" s="65"/>
      <c r="C173" s="76"/>
      <c r="D173" s="1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5">
      <c r="A174" s="1"/>
      <c r="B174" s="65"/>
      <c r="C174" s="76"/>
      <c r="D174" s="1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5">
      <c r="A175" s="1"/>
      <c r="B175" s="65"/>
      <c r="C175" s="76"/>
      <c r="D175" s="1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5">
      <c r="A176" s="1"/>
      <c r="B176" s="65"/>
      <c r="C176" s="76"/>
      <c r="D176" s="1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5">
      <c r="A177" s="1"/>
      <c r="B177" s="65"/>
      <c r="C177" s="76"/>
      <c r="D177" s="1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5">
      <c r="A178" s="1"/>
      <c r="B178" s="65"/>
      <c r="C178" s="76"/>
      <c r="D178" s="1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5">
      <c r="A179" s="1"/>
      <c r="B179" s="65"/>
      <c r="C179" s="76"/>
      <c r="D179" s="1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5">
      <c r="A180" s="1"/>
      <c r="B180" s="65"/>
      <c r="C180" s="76"/>
      <c r="D180" s="1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5">
      <c r="A181" s="1"/>
      <c r="B181" s="65"/>
      <c r="C181" s="76"/>
      <c r="D181" s="1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5">
      <c r="A182" s="1"/>
      <c r="B182" s="65"/>
      <c r="C182" s="76"/>
      <c r="D182" s="1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5">
      <c r="A183" s="1"/>
      <c r="B183" s="65"/>
      <c r="C183" s="76"/>
      <c r="D183" s="1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5">
      <c r="A184" s="1"/>
      <c r="B184" s="65"/>
      <c r="C184" s="76"/>
      <c r="D184" s="1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5">
      <c r="A185" s="1"/>
      <c r="B185" s="65"/>
      <c r="C185" s="76"/>
      <c r="D185" s="1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5">
      <c r="A186" s="1"/>
      <c r="B186" s="65"/>
      <c r="C186" s="76"/>
      <c r="D186" s="1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5">
      <c r="A187" s="1"/>
      <c r="B187" s="65"/>
      <c r="C187" s="76"/>
      <c r="D187" s="1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5">
      <c r="A188" s="1"/>
      <c r="B188" s="65"/>
      <c r="C188" s="76"/>
      <c r="D188" s="1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5">
      <c r="A189" s="1"/>
      <c r="B189" s="65"/>
      <c r="C189" s="76"/>
      <c r="D189" s="1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5">
      <c r="A190" s="1"/>
      <c r="B190" s="65"/>
      <c r="C190" s="76"/>
      <c r="D190" s="1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5">
      <c r="A191" s="1"/>
      <c r="B191" s="65"/>
      <c r="C191" s="76"/>
      <c r="D191" s="1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5">
      <c r="A192" s="1"/>
      <c r="B192" s="65"/>
      <c r="C192" s="76"/>
      <c r="D192" s="1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5">
      <c r="A193" s="1"/>
      <c r="B193" s="65"/>
      <c r="C193" s="76"/>
      <c r="D193" s="1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5">
      <c r="A194" s="1"/>
      <c r="B194" s="65"/>
      <c r="C194" s="76"/>
      <c r="D194" s="1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5">
      <c r="A195" s="1"/>
      <c r="B195" s="65"/>
      <c r="C195" s="76"/>
      <c r="D195" s="1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5">
      <c r="A196" s="1"/>
      <c r="B196" s="65"/>
      <c r="C196" s="76"/>
      <c r="D196" s="1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5">
      <c r="A197" s="1"/>
      <c r="B197" s="65"/>
      <c r="C197" s="76"/>
      <c r="D197" s="1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5">
      <c r="A198" s="1"/>
      <c r="B198" s="65"/>
      <c r="C198" s="76"/>
      <c r="D198" s="1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5">
      <c r="A199" s="1"/>
      <c r="B199" s="65"/>
      <c r="C199" s="76"/>
      <c r="D199" s="1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5">
      <c r="A200" s="1"/>
      <c r="B200" s="65"/>
      <c r="C200" s="76"/>
      <c r="D200" s="1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5">
      <c r="A201" s="1"/>
      <c r="B201" s="65"/>
      <c r="C201" s="76"/>
      <c r="D201" s="1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5">
      <c r="A202" s="1"/>
      <c r="B202" s="65"/>
      <c r="C202" s="76"/>
      <c r="D202" s="1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5">
      <c r="A203" s="1"/>
      <c r="B203" s="65"/>
      <c r="C203" s="76"/>
      <c r="D203" s="1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5">
      <c r="A204" s="1"/>
      <c r="B204" s="65"/>
      <c r="C204" s="76"/>
      <c r="D204" s="1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5">
      <c r="A205" s="1"/>
      <c r="B205" s="65"/>
      <c r="C205" s="76"/>
      <c r="D205" s="1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5">
      <c r="A206" s="1"/>
      <c r="B206" s="65"/>
      <c r="C206" s="76"/>
      <c r="D206" s="1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5">
      <c r="A207" s="1"/>
      <c r="B207" s="65"/>
      <c r="C207" s="76"/>
      <c r="D207" s="1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5">
      <c r="A208" s="1"/>
      <c r="B208" s="65"/>
      <c r="C208" s="76"/>
      <c r="D208" s="1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5">
      <c r="A209" s="1"/>
      <c r="B209" s="65"/>
      <c r="C209" s="76"/>
      <c r="D209" s="1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5">
      <c r="A210" s="1"/>
      <c r="B210" s="65"/>
      <c r="C210" s="76"/>
      <c r="D210" s="1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5">
      <c r="A211" s="1"/>
      <c r="B211" s="65"/>
      <c r="C211" s="76"/>
      <c r="D211" s="1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5">
      <c r="A212" s="1"/>
      <c r="B212" s="65"/>
      <c r="C212" s="76"/>
      <c r="D212" s="1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5">
      <c r="A213" s="1"/>
      <c r="B213" s="65"/>
      <c r="C213" s="76"/>
      <c r="D213" s="1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5">
      <c r="A214" s="1"/>
      <c r="B214" s="65"/>
      <c r="C214" s="76"/>
      <c r="D214" s="1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5">
      <c r="A215" s="1"/>
      <c r="B215" s="65"/>
      <c r="C215" s="76"/>
      <c r="D215" s="1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5">
      <c r="A216" s="1"/>
      <c r="B216" s="65"/>
      <c r="C216" s="76"/>
      <c r="D216" s="1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5">
      <c r="A217" s="1"/>
      <c r="B217" s="65"/>
      <c r="C217" s="76"/>
      <c r="D217" s="1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5">
      <c r="A218" s="1"/>
      <c r="B218" s="65"/>
      <c r="C218" s="76"/>
      <c r="D218" s="1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5">
      <c r="A219" s="1"/>
      <c r="B219" s="65"/>
      <c r="C219" s="76"/>
      <c r="D219" s="1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5">
      <c r="A220" s="1"/>
      <c r="B220" s="65"/>
      <c r="C220" s="76"/>
      <c r="D220" s="1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5">
      <c r="A221" s="1"/>
      <c r="B221" s="65"/>
      <c r="C221" s="76"/>
      <c r="D221" s="1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5">
      <c r="A222" s="1"/>
      <c r="B222" s="65"/>
      <c r="C222" s="76"/>
      <c r="D222" s="1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5">
      <c r="A223" s="1"/>
      <c r="B223" s="65"/>
      <c r="C223" s="76"/>
      <c r="D223" s="1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5">
      <c r="A224" s="1"/>
      <c r="B224" s="65"/>
      <c r="C224" s="76"/>
      <c r="D224" s="1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5">
      <c r="A225" s="1"/>
      <c r="B225" s="65"/>
      <c r="C225" s="76"/>
      <c r="D225" s="1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5">
      <c r="A226" s="1"/>
      <c r="B226" s="65"/>
      <c r="C226" s="76"/>
      <c r="D226" s="1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5">
      <c r="A227" s="1"/>
      <c r="B227" s="65"/>
      <c r="C227" s="76"/>
      <c r="D227" s="1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5">
      <c r="A228" s="1"/>
      <c r="B228" s="65"/>
      <c r="C228" s="76"/>
      <c r="D228" s="1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5">
      <c r="A229" s="1"/>
      <c r="B229" s="65"/>
      <c r="C229" s="76"/>
      <c r="D229" s="1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5">
      <c r="A230" s="1"/>
      <c r="B230" s="65"/>
      <c r="C230" s="76"/>
      <c r="D230" s="1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5">
      <c r="A231" s="1"/>
      <c r="B231" s="65"/>
      <c r="C231" s="76"/>
      <c r="D231" s="1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5">
      <c r="A232" s="1"/>
      <c r="B232" s="65"/>
      <c r="C232" s="76"/>
      <c r="D232" s="1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5">
      <c r="A233" s="1"/>
      <c r="B233" s="65"/>
      <c r="C233" s="76"/>
      <c r="D233" s="1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5">
      <c r="A234" s="1"/>
      <c r="B234" s="65"/>
      <c r="C234" s="76"/>
      <c r="D234" s="1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5">
      <c r="A235" s="1"/>
      <c r="B235" s="65"/>
      <c r="C235" s="76"/>
      <c r="D235" s="1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5">
      <c r="A236" s="1"/>
      <c r="B236" s="65"/>
      <c r="C236" s="76"/>
      <c r="D236" s="1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5">
      <c r="A237" s="1"/>
      <c r="B237" s="65"/>
      <c r="C237" s="76"/>
      <c r="D237" s="1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5">
      <c r="A238" s="1"/>
      <c r="B238" s="65"/>
      <c r="C238" s="76"/>
      <c r="D238" s="1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5">
      <c r="A239" s="1"/>
      <c r="B239" s="65"/>
      <c r="C239" s="76"/>
      <c r="D239" s="1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5">
      <c r="A240" s="1"/>
      <c r="B240" s="65"/>
      <c r="C240" s="76"/>
      <c r="D240" s="1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5">
      <c r="A241" s="1"/>
      <c r="B241" s="65"/>
      <c r="C241" s="76"/>
      <c r="D241" s="1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5">
      <c r="A242" s="1"/>
      <c r="B242" s="65"/>
      <c r="C242" s="76"/>
      <c r="D242" s="1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5">
      <c r="A243" s="1"/>
      <c r="B243" s="65"/>
      <c r="C243" s="76"/>
      <c r="D243" s="1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5">
      <c r="A244" s="1"/>
      <c r="B244" s="65"/>
      <c r="C244" s="76"/>
      <c r="D244" s="1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5">
      <c r="A245" s="1"/>
      <c r="B245" s="65"/>
      <c r="C245" s="76"/>
      <c r="D245" s="1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5">
      <c r="A246" s="1"/>
      <c r="B246" s="65"/>
      <c r="C246" s="76"/>
      <c r="D246" s="1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5">
      <c r="A247" s="1"/>
      <c r="B247" s="65"/>
      <c r="C247" s="76"/>
      <c r="D247" s="1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5">
      <c r="A248" s="1"/>
      <c r="B248" s="65"/>
      <c r="C248" s="76"/>
      <c r="D248" s="1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5">
      <c r="A249" s="1"/>
      <c r="B249" s="65"/>
      <c r="C249" s="76"/>
      <c r="D249" s="1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5">
      <c r="A250" s="1"/>
      <c r="B250" s="65"/>
      <c r="C250" s="76"/>
      <c r="D250" s="1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5">
      <c r="A251" s="1"/>
      <c r="B251" s="65"/>
      <c r="C251" s="76"/>
      <c r="D251" s="1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5">
      <c r="A252" s="1"/>
      <c r="B252" s="65"/>
      <c r="C252" s="76"/>
      <c r="D252" s="1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5">
      <c r="A253" s="1"/>
      <c r="B253" s="65"/>
      <c r="C253" s="76"/>
      <c r="D253" s="1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5">
      <c r="A254" s="1"/>
      <c r="B254" s="65"/>
      <c r="C254" s="76"/>
      <c r="D254" s="1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5">
      <c r="A255" s="1"/>
      <c r="B255" s="65"/>
      <c r="C255" s="76"/>
      <c r="D255" s="1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5">
      <c r="A256" s="1"/>
      <c r="B256" s="65"/>
      <c r="C256" s="76"/>
      <c r="D256" s="1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5">
      <c r="A257" s="1"/>
      <c r="B257" s="65"/>
      <c r="C257" s="76"/>
      <c r="D257" s="1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5">
      <c r="A258" s="1"/>
      <c r="B258" s="65"/>
      <c r="C258" s="76"/>
      <c r="D258" s="1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5">
      <c r="A259" s="1"/>
      <c r="B259" s="65"/>
      <c r="C259" s="76"/>
      <c r="D259" s="1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5">
      <c r="A260" s="1"/>
      <c r="B260" s="65"/>
      <c r="C260" s="76"/>
      <c r="D260" s="1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5">
      <c r="A261" s="1"/>
      <c r="B261" s="65"/>
      <c r="C261" s="76"/>
      <c r="D261" s="1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5">
      <c r="A262" s="1"/>
      <c r="B262" s="65"/>
      <c r="C262" s="76"/>
      <c r="D262" s="1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5">
      <c r="A263" s="1"/>
      <c r="B263" s="65"/>
      <c r="C263" s="76"/>
      <c r="D263" s="1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5">
      <c r="A264" s="1"/>
      <c r="B264" s="65"/>
      <c r="C264" s="76"/>
      <c r="D264" s="1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5">
      <c r="A265" s="1"/>
      <c r="B265" s="65"/>
      <c r="C265" s="76"/>
      <c r="D265" s="1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5">
      <c r="A266" s="1"/>
      <c r="B266" s="65"/>
      <c r="C266" s="76"/>
      <c r="D266" s="1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5">
      <c r="A267" s="1"/>
      <c r="B267" s="65"/>
      <c r="C267" s="76"/>
      <c r="D267" s="1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5">
      <c r="A268" s="1"/>
      <c r="B268" s="65"/>
      <c r="C268" s="76"/>
      <c r="D268" s="1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5">
      <c r="A269" s="1"/>
      <c r="B269" s="65"/>
      <c r="C269" s="76"/>
      <c r="D269" s="1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5">
      <c r="A270" s="1"/>
      <c r="B270" s="65"/>
      <c r="C270" s="76"/>
      <c r="D270" s="1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5">
      <c r="A271" s="1"/>
      <c r="B271" s="65"/>
      <c r="C271" s="76"/>
      <c r="D271" s="1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5">
      <c r="A272" s="1"/>
      <c r="B272" s="65"/>
      <c r="C272" s="76"/>
      <c r="D272" s="1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5">
      <c r="A273" s="1"/>
      <c r="B273" s="65"/>
      <c r="C273" s="76"/>
      <c r="D273" s="1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5">
      <c r="A274" s="1"/>
      <c r="B274" s="65"/>
      <c r="C274" s="76"/>
      <c r="D274" s="1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5">
      <c r="A275" s="1"/>
      <c r="B275" s="65"/>
      <c r="C275" s="76"/>
      <c r="D275" s="1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5">
      <c r="A276" s="1"/>
      <c r="B276" s="65"/>
      <c r="C276" s="76"/>
      <c r="D276" s="1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5">
      <c r="A277" s="1"/>
      <c r="B277" s="65"/>
      <c r="C277" s="76"/>
      <c r="D277" s="1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5">
      <c r="A278" s="1"/>
      <c r="B278" s="65"/>
      <c r="C278" s="76"/>
      <c r="D278" s="1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5">
      <c r="A279" s="1"/>
      <c r="B279" s="65"/>
      <c r="C279" s="76"/>
      <c r="D279" s="1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5">
      <c r="A280" s="1"/>
      <c r="B280" s="65"/>
      <c r="C280" s="76"/>
      <c r="D280" s="1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5">
      <c r="A281" s="1"/>
      <c r="B281" s="65"/>
      <c r="C281" s="76"/>
      <c r="D281" s="1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5">
      <c r="A282" s="1"/>
      <c r="B282" s="65"/>
      <c r="C282" s="76"/>
      <c r="D282" s="1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5">
      <c r="A283" s="1"/>
      <c r="B283" s="65"/>
      <c r="C283" s="76"/>
      <c r="D283" s="1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5">
      <c r="A284" s="1"/>
      <c r="B284" s="65"/>
      <c r="C284" s="76"/>
      <c r="D284" s="1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5">
      <c r="A285" s="1"/>
      <c r="B285" s="65"/>
      <c r="C285" s="76"/>
      <c r="D285" s="1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5">
      <c r="A286" s="1"/>
      <c r="B286" s="65"/>
      <c r="C286" s="76"/>
      <c r="D286" s="1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5">
      <c r="A287" s="1"/>
      <c r="B287" s="65"/>
      <c r="C287" s="76"/>
      <c r="D287" s="1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5">
      <c r="A288" s="1"/>
      <c r="B288" s="65"/>
      <c r="C288" s="76"/>
      <c r="D288" s="1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5">
      <c r="A289" s="1"/>
      <c r="B289" s="65"/>
      <c r="C289" s="76"/>
      <c r="D289" s="1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5">
      <c r="A290" s="1"/>
      <c r="B290" s="65"/>
      <c r="C290" s="76"/>
      <c r="D290" s="1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5">
      <c r="A291" s="1"/>
      <c r="B291" s="65"/>
      <c r="C291" s="76"/>
      <c r="D291" s="1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5">
      <c r="A292" s="1"/>
      <c r="B292" s="65"/>
      <c r="C292" s="76"/>
      <c r="D292" s="1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5">
      <c r="A293" s="1"/>
      <c r="B293" s="65"/>
      <c r="C293" s="76"/>
      <c r="D293" s="1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5">
      <c r="A294" s="1"/>
      <c r="B294" s="65"/>
      <c r="C294" s="76"/>
      <c r="D294" s="1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5">
      <c r="A295" s="1"/>
      <c r="B295" s="65"/>
      <c r="C295" s="76"/>
      <c r="D295" s="1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5">
      <c r="A296" s="1"/>
      <c r="B296" s="65"/>
      <c r="C296" s="76"/>
      <c r="D296" s="1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5">
      <c r="A297" s="1"/>
      <c r="B297" s="65"/>
      <c r="C297" s="76"/>
      <c r="D297" s="1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5">
      <c r="A298" s="1"/>
      <c r="B298" s="65"/>
      <c r="C298" s="76"/>
      <c r="D298" s="1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5">
      <c r="A299" s="1"/>
      <c r="B299" s="65"/>
      <c r="C299" s="76"/>
      <c r="D299" s="1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5">
      <c r="A300" s="1"/>
      <c r="B300" s="65"/>
      <c r="C300" s="76"/>
      <c r="D300" s="1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5">
      <c r="A301" s="1"/>
      <c r="B301" s="65"/>
      <c r="C301" s="76"/>
      <c r="D301" s="1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5">
      <c r="A302" s="1"/>
      <c r="B302" s="65"/>
      <c r="C302" s="76"/>
      <c r="D302" s="1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5">
      <c r="A303" s="1"/>
      <c r="B303" s="65"/>
      <c r="C303" s="76"/>
      <c r="D303" s="1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5">
      <c r="A304" s="1"/>
      <c r="B304" s="65"/>
      <c r="C304" s="76"/>
      <c r="D304" s="1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5">
      <c r="A305" s="1"/>
      <c r="B305" s="65"/>
      <c r="C305" s="76"/>
      <c r="D305" s="1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5">
      <c r="A306" s="1"/>
      <c r="B306" s="65"/>
      <c r="C306" s="76"/>
      <c r="D306" s="1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5">
      <c r="A307" s="1"/>
      <c r="B307" s="65"/>
      <c r="C307" s="76"/>
      <c r="D307" s="1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5">
      <c r="A308" s="1"/>
      <c r="B308" s="65"/>
      <c r="C308" s="76"/>
      <c r="D308" s="1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5">
      <c r="A309" s="1"/>
      <c r="B309" s="65"/>
      <c r="C309" s="76"/>
      <c r="D309" s="1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5">
      <c r="A310" s="1"/>
      <c r="B310" s="65"/>
      <c r="C310" s="76"/>
      <c r="D310" s="1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5">
      <c r="A311" s="1"/>
      <c r="B311" s="65"/>
      <c r="C311" s="76"/>
      <c r="D311" s="1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5">
      <c r="A312" s="1"/>
      <c r="B312" s="65"/>
      <c r="C312" s="76"/>
      <c r="D312" s="1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</sheetData>
  <mergeCells count="12">
    <mergeCell ref="G70:H70"/>
    <mergeCell ref="G71:H71"/>
    <mergeCell ref="A1:C1"/>
    <mergeCell ref="G24:I24"/>
    <mergeCell ref="G29:H29"/>
    <mergeCell ref="G30:H30"/>
    <mergeCell ref="G31:H31"/>
    <mergeCell ref="G72:H72"/>
    <mergeCell ref="A93:D93"/>
    <mergeCell ref="C95:D95"/>
    <mergeCell ref="C96:D96"/>
    <mergeCell ref="E96:F96"/>
  </mergeCells>
  <pageMargins left="0.17" right="0.17" top="0.36" bottom="0.37" header="0" footer="0"/>
  <pageSetup paperSize="9" scale="42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000"/>
  <sheetViews>
    <sheetView workbookViewId="0">
      <selection activeCell="B11" sqref="B11:C11"/>
    </sheetView>
  </sheetViews>
  <sheetFormatPr defaultColWidth="14.42578125" defaultRowHeight="15" customHeight="1" x14ac:dyDescent="0.25"/>
  <cols>
    <col min="1" max="1" width="43.42578125" customWidth="1"/>
    <col min="2" max="3" width="27.85546875" customWidth="1"/>
    <col min="4" max="4" width="8.5703125" customWidth="1"/>
    <col min="5" max="5" width="13.42578125" customWidth="1"/>
    <col min="6" max="10" width="8.5703125" customWidth="1"/>
  </cols>
  <sheetData>
    <row r="1" spans="1:10" ht="20.25" x14ac:dyDescent="0.3">
      <c r="A1" s="219" t="s">
        <v>94</v>
      </c>
      <c r="B1" s="220"/>
      <c r="C1" s="221"/>
      <c r="D1" s="155"/>
      <c r="E1" s="155"/>
      <c r="F1" s="155"/>
      <c r="G1" s="155"/>
      <c r="H1" s="155"/>
      <c r="I1" s="156"/>
      <c r="J1" s="156"/>
    </row>
    <row r="2" spans="1:10" ht="14.25" customHeight="1" x14ac:dyDescent="0.25">
      <c r="A2" s="222" t="s">
        <v>95</v>
      </c>
      <c r="B2" s="208"/>
      <c r="C2" s="217"/>
    </row>
    <row r="3" spans="1:10" ht="14.25" customHeight="1" x14ac:dyDescent="0.25">
      <c r="A3" s="157" t="s">
        <v>96</v>
      </c>
      <c r="B3" s="223">
        <v>210527</v>
      </c>
      <c r="C3" s="224"/>
      <c r="E3" s="158"/>
    </row>
    <row r="4" spans="1:10" ht="14.25" customHeight="1" x14ac:dyDescent="0.25">
      <c r="A4" s="159">
        <v>2.2000000000000001E-3</v>
      </c>
      <c r="B4" s="223">
        <f>B3*A4</f>
        <v>463.15940000000001</v>
      </c>
      <c r="C4" s="217"/>
    </row>
    <row r="5" spans="1:10" ht="34.5" customHeight="1" x14ac:dyDescent="0.25">
      <c r="A5" s="159" t="s">
        <v>97</v>
      </c>
      <c r="B5" s="223">
        <f>B4</f>
        <v>463.15940000000001</v>
      </c>
      <c r="C5" s="217"/>
    </row>
    <row r="6" spans="1:10" ht="15" customHeight="1" x14ac:dyDescent="0.25">
      <c r="A6" s="160"/>
      <c r="B6" s="225" t="s">
        <v>98</v>
      </c>
      <c r="C6" s="217"/>
    </row>
    <row r="7" spans="1:10" ht="36" customHeight="1" x14ac:dyDescent="0.25">
      <c r="A7" s="161" t="s">
        <v>99</v>
      </c>
      <c r="B7" s="162">
        <v>21704.36</v>
      </c>
      <c r="C7" s="163">
        <f>B7/(B7+B8)</f>
        <v>0.46907726830562912</v>
      </c>
    </row>
    <row r="8" spans="1:10" ht="56.25" customHeight="1" x14ac:dyDescent="0.25">
      <c r="A8" s="161" t="s">
        <v>100</v>
      </c>
      <c r="B8" s="162">
        <v>24565.97</v>
      </c>
      <c r="C8" s="163">
        <f>B8/(B7+B8)</f>
        <v>0.53092273169437088</v>
      </c>
    </row>
    <row r="9" spans="1:10" ht="14.25" customHeight="1" x14ac:dyDescent="0.25">
      <c r="A9" s="164"/>
      <c r="B9" s="226" t="s">
        <v>131</v>
      </c>
      <c r="C9" s="217"/>
    </row>
    <row r="10" spans="1:10" ht="19.5" customHeight="1" x14ac:dyDescent="0.25">
      <c r="A10" s="165" t="s">
        <v>101</v>
      </c>
      <c r="B10" s="216">
        <f>B5*C7</f>
        <v>217.2575461420742</v>
      </c>
      <c r="C10" s="217"/>
    </row>
    <row r="11" spans="1:10" ht="20.25" customHeight="1" x14ac:dyDescent="0.25">
      <c r="A11" s="165" t="s">
        <v>102</v>
      </c>
      <c r="B11" s="218">
        <f>B5*C8</f>
        <v>245.9018538579258</v>
      </c>
      <c r="C11" s="217"/>
    </row>
    <row r="12" spans="1:10" ht="14.25" customHeight="1" x14ac:dyDescent="0.25"/>
    <row r="13" spans="1:10" ht="14.25" customHeight="1" x14ac:dyDescent="0.25"/>
    <row r="14" spans="1:10" ht="14.25" customHeight="1" x14ac:dyDescent="0.25"/>
    <row r="15" spans="1:10" ht="14.25" customHeight="1" x14ac:dyDescent="0.25"/>
    <row r="16" spans="1:10" ht="14.25" customHeight="1" x14ac:dyDescent="0.25">
      <c r="A16" s="166"/>
    </row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9">
    <mergeCell ref="B10:C10"/>
    <mergeCell ref="B11:C11"/>
    <mergeCell ref="A1:C1"/>
    <mergeCell ref="A2:C2"/>
    <mergeCell ref="B3:C3"/>
    <mergeCell ref="B4:C4"/>
    <mergeCell ref="B5:C5"/>
    <mergeCell ref="B6:C6"/>
    <mergeCell ref="B9:C9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tabSelected="1" topLeftCell="A4" workbookViewId="0">
      <selection activeCell="E12" sqref="E12"/>
    </sheetView>
  </sheetViews>
  <sheetFormatPr defaultColWidth="14.42578125" defaultRowHeight="15" customHeight="1" x14ac:dyDescent="0.25"/>
  <cols>
    <col min="1" max="1" width="46" customWidth="1"/>
    <col min="2" max="2" width="24.140625" customWidth="1"/>
    <col min="3" max="3" width="43.140625" customWidth="1"/>
    <col min="4" max="5" width="24.140625" customWidth="1"/>
    <col min="6" max="6" width="8.85546875" customWidth="1"/>
    <col min="7" max="25" width="8.5703125" customWidth="1"/>
  </cols>
  <sheetData>
    <row r="1" spans="1:26" ht="18.75" customHeight="1" x14ac:dyDescent="0.25">
      <c r="A1" s="167" t="s">
        <v>103</v>
      </c>
      <c r="B1" s="168">
        <f>'COSTITUZIONE 2025'!D112</f>
        <v>44883.85</v>
      </c>
      <c r="C1" s="169" t="s">
        <v>104</v>
      </c>
      <c r="D1" s="31"/>
      <c r="E1" s="1"/>
      <c r="F1" s="1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</row>
    <row r="2" spans="1:26" ht="14.25" customHeight="1" x14ac:dyDescent="0.25">
      <c r="A2" s="170" t="s">
        <v>105</v>
      </c>
      <c r="B2" s="171">
        <v>23445.98</v>
      </c>
      <c r="C2" s="169" t="s">
        <v>104</v>
      </c>
      <c r="D2" s="31"/>
      <c r="E2" s="1"/>
      <c r="F2" s="1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</row>
    <row r="3" spans="1:26" ht="14.25" customHeight="1" x14ac:dyDescent="0.25">
      <c r="A3" s="172" t="s">
        <v>106</v>
      </c>
      <c r="B3" s="173">
        <v>24565.97</v>
      </c>
      <c r="C3" s="169" t="s">
        <v>107</v>
      </c>
      <c r="D3" s="31"/>
      <c r="E3" s="1"/>
      <c r="F3" s="1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</row>
    <row r="4" spans="1:26" ht="14.25" customHeight="1" x14ac:dyDescent="0.25">
      <c r="A4" s="174" t="s">
        <v>108</v>
      </c>
      <c r="B4" s="175">
        <f>SUM(B2:B3)</f>
        <v>48011.95</v>
      </c>
      <c r="C4" s="176"/>
      <c r="D4" s="31"/>
      <c r="E4" s="1"/>
      <c r="F4" s="1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</row>
    <row r="5" spans="1:26" ht="14.25" customHeight="1" x14ac:dyDescent="0.25">
      <c r="A5" s="172" t="s">
        <v>109</v>
      </c>
      <c r="B5" s="177">
        <v>7</v>
      </c>
      <c r="C5" s="169" t="s">
        <v>110</v>
      </c>
      <c r="D5" s="31"/>
      <c r="E5" s="1"/>
      <c r="F5" s="1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</row>
    <row r="6" spans="1:26" ht="14.25" customHeight="1" x14ac:dyDescent="0.25">
      <c r="A6" s="172" t="s">
        <v>111</v>
      </c>
      <c r="B6" s="177">
        <v>7</v>
      </c>
      <c r="C6" s="169"/>
      <c r="D6" s="31"/>
      <c r="E6" s="1"/>
      <c r="F6" s="1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</row>
    <row r="7" spans="1:26" ht="14.25" customHeight="1" x14ac:dyDescent="0.25">
      <c r="A7" s="178" t="s">
        <v>112</v>
      </c>
      <c r="B7" s="179">
        <f>ROUND( (B4/B5),2)</f>
        <v>6858.85</v>
      </c>
      <c r="C7" s="169" t="s">
        <v>113</v>
      </c>
      <c r="D7" s="31"/>
      <c r="E7" s="1"/>
      <c r="F7" s="1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</row>
    <row r="8" spans="1:26" ht="14.25" customHeight="1" x14ac:dyDescent="0.25">
      <c r="A8" s="169"/>
      <c r="B8" s="31"/>
      <c r="C8" s="169"/>
      <c r="D8" s="31"/>
      <c r="E8" s="1"/>
      <c r="F8" s="1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6"/>
    </row>
    <row r="9" spans="1:26" ht="14.25" customHeight="1" x14ac:dyDescent="0.25">
      <c r="A9" s="169"/>
      <c r="B9" s="31"/>
      <c r="C9" s="169"/>
      <c r="D9" s="31"/>
      <c r="E9" s="1"/>
      <c r="F9" s="1"/>
      <c r="G9" s="166"/>
      <c r="H9" s="166"/>
      <c r="I9" s="166"/>
      <c r="J9" s="166"/>
      <c r="K9" s="166"/>
      <c r="L9" s="166"/>
      <c r="M9" s="166"/>
      <c r="N9" s="166"/>
      <c r="O9" s="166"/>
      <c r="P9" s="166"/>
      <c r="Q9" s="166"/>
      <c r="R9" s="166"/>
      <c r="S9" s="166"/>
      <c r="T9" s="166"/>
      <c r="U9" s="166"/>
      <c r="V9" s="166"/>
      <c r="W9" s="166"/>
      <c r="X9" s="166"/>
      <c r="Y9" s="166"/>
      <c r="Z9" s="166"/>
    </row>
    <row r="10" spans="1:26" ht="14.25" customHeight="1" x14ac:dyDescent="0.25">
      <c r="A10" s="227" t="s">
        <v>134</v>
      </c>
      <c r="B10" s="208"/>
      <c r="C10" s="208"/>
      <c r="D10" s="217"/>
      <c r="E10" s="1"/>
      <c r="F10" s="1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Y10" s="166"/>
      <c r="Z10" s="166"/>
    </row>
    <row r="11" spans="1:26" ht="14.25" customHeight="1" x14ac:dyDescent="0.25">
      <c r="A11" s="180" t="s">
        <v>114</v>
      </c>
      <c r="B11" s="181" t="s">
        <v>115</v>
      </c>
      <c r="C11" s="181" t="s">
        <v>116</v>
      </c>
      <c r="D11" s="182" t="s">
        <v>117</v>
      </c>
      <c r="E11" s="183"/>
      <c r="F11" s="1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  <c r="Y11" s="166"/>
      <c r="Z11" s="166"/>
    </row>
    <row r="12" spans="1:26" ht="15.75" x14ac:dyDescent="0.25">
      <c r="A12" s="184" t="s">
        <v>118</v>
      </c>
      <c r="B12" s="181">
        <v>84</v>
      </c>
      <c r="C12" s="181"/>
      <c r="D12" s="185">
        <f>B12*100%</f>
        <v>84</v>
      </c>
      <c r="E12" s="186"/>
      <c r="F12" s="1"/>
      <c r="G12" s="166"/>
      <c r="H12" s="166"/>
      <c r="I12" s="166"/>
      <c r="J12" s="166"/>
      <c r="K12" s="166"/>
      <c r="L12" s="166"/>
      <c r="M12" s="166"/>
      <c r="N12" s="166"/>
      <c r="O12" s="166"/>
      <c r="P12" s="166"/>
      <c r="Q12" s="166"/>
      <c r="R12" s="166"/>
      <c r="S12" s="166"/>
      <c r="T12" s="166"/>
      <c r="U12" s="166"/>
      <c r="V12" s="166"/>
      <c r="W12" s="166"/>
      <c r="X12" s="166"/>
      <c r="Y12" s="166"/>
      <c r="Z12" s="166"/>
    </row>
    <row r="13" spans="1:26" ht="15.75" x14ac:dyDescent="0.25">
      <c r="A13" s="184" t="s">
        <v>119</v>
      </c>
      <c r="B13" s="181">
        <v>0</v>
      </c>
      <c r="C13" s="181">
        <v>50</v>
      </c>
      <c r="D13" s="185">
        <f t="shared" ref="D13:D18" si="0">B13*C13%</f>
        <v>0</v>
      </c>
      <c r="E13" s="186"/>
      <c r="F13" s="1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</row>
    <row r="14" spans="1:26" ht="15.75" x14ac:dyDescent="0.25">
      <c r="A14" s="184" t="s">
        <v>120</v>
      </c>
      <c r="B14" s="181">
        <v>0</v>
      </c>
      <c r="C14" s="181">
        <v>69.44</v>
      </c>
      <c r="D14" s="185">
        <f t="shared" si="0"/>
        <v>0</v>
      </c>
      <c r="E14" s="186"/>
      <c r="F14" s="1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  <c r="Y14" s="166"/>
      <c r="Z14" s="166"/>
    </row>
    <row r="15" spans="1:26" ht="15.75" x14ac:dyDescent="0.25">
      <c r="A15" s="184" t="s">
        <v>121</v>
      </c>
      <c r="B15" s="181">
        <v>0</v>
      </c>
      <c r="C15" s="181">
        <v>70</v>
      </c>
      <c r="D15" s="185">
        <f t="shared" si="0"/>
        <v>0</v>
      </c>
      <c r="E15" s="186"/>
      <c r="F15" s="1"/>
      <c r="G15" s="166"/>
      <c r="H15" s="166"/>
      <c r="I15" s="166"/>
      <c r="J15" s="166"/>
      <c r="K15" s="166"/>
      <c r="L15" s="166"/>
      <c r="M15" s="166"/>
      <c r="N15" s="166"/>
      <c r="O15" s="166"/>
      <c r="P15" s="166"/>
      <c r="Q15" s="166"/>
      <c r="R15" s="166"/>
      <c r="S15" s="166"/>
      <c r="T15" s="166"/>
      <c r="U15" s="166"/>
      <c r="V15" s="166"/>
      <c r="W15" s="166"/>
      <c r="X15" s="166"/>
      <c r="Y15" s="166"/>
      <c r="Z15" s="166"/>
    </row>
    <row r="16" spans="1:26" ht="15.75" x14ac:dyDescent="0.25">
      <c r="A16" s="184" t="s">
        <v>122</v>
      </c>
      <c r="B16" s="181">
        <v>0</v>
      </c>
      <c r="C16" s="181">
        <v>75</v>
      </c>
      <c r="D16" s="185">
        <f t="shared" si="0"/>
        <v>0</v>
      </c>
      <c r="E16" s="186"/>
      <c r="F16" s="1"/>
      <c r="G16" s="166"/>
      <c r="H16" s="166"/>
      <c r="I16" s="166"/>
      <c r="J16" s="166"/>
      <c r="K16" s="166"/>
      <c r="L16" s="166"/>
      <c r="M16" s="166"/>
      <c r="N16" s="166"/>
      <c r="O16" s="166"/>
      <c r="P16" s="166"/>
      <c r="Q16" s="166"/>
      <c r="R16" s="166"/>
      <c r="S16" s="166"/>
      <c r="T16" s="166"/>
      <c r="U16" s="166"/>
      <c r="V16" s="166"/>
      <c r="W16" s="166"/>
      <c r="X16" s="166"/>
      <c r="Y16" s="166"/>
      <c r="Z16" s="166"/>
    </row>
    <row r="17" spans="1:26" ht="15.75" x14ac:dyDescent="0.25">
      <c r="A17" s="184" t="s">
        <v>123</v>
      </c>
      <c r="B17" s="181">
        <v>0</v>
      </c>
      <c r="C17" s="181">
        <v>83.33</v>
      </c>
      <c r="D17" s="185">
        <f t="shared" si="0"/>
        <v>0</v>
      </c>
      <c r="E17" s="186"/>
      <c r="F17" s="1"/>
      <c r="G17" s="166"/>
      <c r="H17" s="166"/>
      <c r="I17" s="166"/>
      <c r="J17" s="166"/>
      <c r="K17" s="166"/>
      <c r="L17" s="166"/>
      <c r="M17" s="166"/>
      <c r="N17" s="166"/>
      <c r="O17" s="166"/>
      <c r="P17" s="166"/>
      <c r="Q17" s="166"/>
      <c r="R17" s="166"/>
      <c r="S17" s="166"/>
      <c r="T17" s="166"/>
      <c r="U17" s="166"/>
      <c r="V17" s="166"/>
      <c r="W17" s="166"/>
      <c r="X17" s="166"/>
      <c r="Y17" s="166"/>
      <c r="Z17" s="166"/>
    </row>
    <row r="18" spans="1:26" ht="15.75" x14ac:dyDescent="0.25">
      <c r="A18" s="184" t="s">
        <v>124</v>
      </c>
      <c r="B18" s="181">
        <v>0</v>
      </c>
      <c r="C18" s="181">
        <v>88.89</v>
      </c>
      <c r="D18" s="185">
        <f t="shared" si="0"/>
        <v>0</v>
      </c>
      <c r="E18" s="186"/>
      <c r="F18" s="1"/>
      <c r="G18" s="166"/>
      <c r="H18" s="166"/>
      <c r="I18" s="166"/>
      <c r="J18" s="166"/>
      <c r="K18" s="166"/>
      <c r="L18" s="166"/>
      <c r="M18" s="166"/>
      <c r="N18" s="166"/>
      <c r="O18" s="166"/>
      <c r="P18" s="166"/>
      <c r="Q18" s="166"/>
      <c r="R18" s="166"/>
      <c r="S18" s="166"/>
      <c r="T18" s="166"/>
      <c r="U18" s="166"/>
      <c r="V18" s="166"/>
      <c r="W18" s="166"/>
      <c r="X18" s="166"/>
      <c r="Y18" s="166"/>
      <c r="Z18" s="166"/>
    </row>
    <row r="19" spans="1:26" ht="14.25" customHeight="1" x14ac:dyDescent="0.25">
      <c r="A19" s="184"/>
      <c r="B19" s="181"/>
      <c r="C19" s="181"/>
      <c r="D19" s="185"/>
      <c r="E19" s="186"/>
      <c r="F19" s="1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</row>
    <row r="20" spans="1:26" ht="14.25" customHeight="1" x14ac:dyDescent="0.25">
      <c r="A20" s="184"/>
      <c r="B20" s="181"/>
      <c r="C20" s="181"/>
      <c r="D20" s="185"/>
      <c r="E20" s="186"/>
      <c r="F20" s="1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6"/>
      <c r="X20" s="166"/>
      <c r="Y20" s="166"/>
      <c r="Z20" s="166"/>
    </row>
    <row r="21" spans="1:26" ht="14.25" customHeight="1" x14ac:dyDescent="0.25">
      <c r="A21" s="184"/>
      <c r="B21" s="181"/>
      <c r="C21" s="181"/>
      <c r="D21" s="185"/>
      <c r="E21" s="186"/>
      <c r="F21" s="1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6"/>
      <c r="R21" s="166"/>
      <c r="S21" s="166"/>
      <c r="T21" s="166"/>
      <c r="U21" s="166"/>
      <c r="V21" s="166"/>
      <c r="W21" s="166"/>
      <c r="X21" s="166"/>
      <c r="Y21" s="166"/>
      <c r="Z21" s="166"/>
    </row>
    <row r="22" spans="1:26" ht="14.25" customHeight="1" x14ac:dyDescent="0.25">
      <c r="A22" s="228" t="s">
        <v>125</v>
      </c>
      <c r="B22" s="221"/>
      <c r="C22" s="187"/>
      <c r="D22" s="188">
        <f>SUM(D12:D21)/12</f>
        <v>7</v>
      </c>
      <c r="E22" s="1"/>
      <c r="F22" s="1"/>
      <c r="G22" s="166"/>
      <c r="H22" s="166"/>
      <c r="I22" s="166"/>
      <c r="J22" s="166"/>
      <c r="K22" s="166"/>
      <c r="L22" s="166"/>
      <c r="M22" s="166"/>
      <c r="N22" s="166"/>
      <c r="O22" s="166"/>
      <c r="P22" s="166"/>
      <c r="Q22" s="166"/>
      <c r="R22" s="166"/>
      <c r="S22" s="166"/>
      <c r="T22" s="166"/>
      <c r="U22" s="166"/>
      <c r="V22" s="166"/>
      <c r="W22" s="166"/>
      <c r="X22" s="166"/>
      <c r="Y22" s="166"/>
      <c r="Z22" s="166"/>
    </row>
    <row r="23" spans="1:26" ht="23.25" customHeight="1" x14ac:dyDescent="0.25">
      <c r="A23" s="189" t="s">
        <v>126</v>
      </c>
      <c r="B23" s="190">
        <f>ROUND(D22-B6,3)</f>
        <v>0</v>
      </c>
      <c r="C23" s="166"/>
      <c r="D23" s="166"/>
      <c r="E23" s="1"/>
      <c r="F23" s="1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</row>
    <row r="24" spans="1:26" ht="14.25" customHeight="1" x14ac:dyDescent="0.25">
      <c r="A24" s="191" t="s">
        <v>127</v>
      </c>
      <c r="B24" s="192">
        <f>ROUND(B23*B7,2)</f>
        <v>0</v>
      </c>
      <c r="C24" s="166"/>
      <c r="D24" s="166"/>
      <c r="E24" s="1"/>
      <c r="F24" s="1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6"/>
      <c r="V24" s="166"/>
      <c r="W24" s="166"/>
      <c r="X24" s="166"/>
      <c r="Y24" s="166"/>
      <c r="Z24" s="166"/>
    </row>
    <row r="25" spans="1:26" ht="14.25" customHeight="1" x14ac:dyDescent="0.25">
      <c r="A25" s="193" t="s">
        <v>128</v>
      </c>
      <c r="B25" s="194">
        <f>IF(B23&gt;0,B1+B24,B1)</f>
        <v>44883.85</v>
      </c>
      <c r="C25" s="166"/>
      <c r="D25" s="166"/>
      <c r="E25" s="1"/>
      <c r="F25" s="1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66"/>
      <c r="V25" s="166"/>
      <c r="W25" s="166"/>
      <c r="X25" s="166"/>
      <c r="Y25" s="166"/>
      <c r="Z25" s="166"/>
    </row>
    <row r="26" spans="1:26" ht="14.25" customHeight="1" x14ac:dyDescent="0.25">
      <c r="A26" s="166"/>
      <c r="B26" s="166"/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6"/>
      <c r="P26" s="166"/>
      <c r="Q26" s="166"/>
      <c r="R26" s="166"/>
      <c r="S26" s="166"/>
      <c r="T26" s="166"/>
      <c r="U26" s="166"/>
      <c r="V26" s="166"/>
      <c r="W26" s="166"/>
      <c r="X26" s="166"/>
      <c r="Y26" s="166"/>
      <c r="Z26" s="166"/>
    </row>
    <row r="27" spans="1:26" ht="14.25" customHeight="1" x14ac:dyDescent="0.25">
      <c r="A27" s="166"/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66"/>
      <c r="W27" s="166"/>
      <c r="X27" s="166"/>
      <c r="Y27" s="166"/>
      <c r="Z27" s="166"/>
    </row>
    <row r="28" spans="1:26" ht="14.25" customHeight="1" x14ac:dyDescent="0.25">
      <c r="A28" s="166"/>
      <c r="B28" s="166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6"/>
      <c r="W28" s="166"/>
      <c r="X28" s="166"/>
      <c r="Y28" s="166"/>
      <c r="Z28" s="166"/>
    </row>
    <row r="29" spans="1:26" ht="14.25" customHeight="1" x14ac:dyDescent="0.25">
      <c r="A29" s="166"/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/>
      <c r="P29" s="166"/>
      <c r="Q29" s="166"/>
      <c r="R29" s="166"/>
      <c r="S29" s="166"/>
      <c r="T29" s="166"/>
      <c r="U29" s="166"/>
      <c r="V29" s="166"/>
      <c r="W29" s="166"/>
      <c r="X29" s="166"/>
      <c r="Y29" s="166"/>
      <c r="Z29" s="166"/>
    </row>
    <row r="30" spans="1:26" ht="14.25" customHeight="1" x14ac:dyDescent="0.25">
      <c r="A30" s="166"/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6"/>
      <c r="P30" s="166"/>
      <c r="Q30" s="166"/>
      <c r="R30" s="166"/>
      <c r="S30" s="166"/>
      <c r="T30" s="166"/>
      <c r="U30" s="166"/>
      <c r="V30" s="166"/>
      <c r="W30" s="166"/>
      <c r="X30" s="166"/>
      <c r="Y30" s="166"/>
      <c r="Z30" s="166"/>
    </row>
    <row r="31" spans="1:26" ht="14.25" customHeight="1" x14ac:dyDescent="0.25">
      <c r="A31" s="166"/>
      <c r="B31" s="166"/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6"/>
      <c r="O31" s="166"/>
      <c r="P31" s="166"/>
      <c r="Q31" s="166"/>
      <c r="R31" s="166"/>
      <c r="S31" s="166"/>
      <c r="T31" s="166"/>
      <c r="U31" s="166"/>
      <c r="V31" s="166"/>
      <c r="W31" s="166"/>
      <c r="X31" s="166"/>
      <c r="Y31" s="166"/>
      <c r="Z31" s="166"/>
    </row>
    <row r="32" spans="1:26" ht="14.25" customHeight="1" x14ac:dyDescent="0.25">
      <c r="A32" s="166"/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</row>
    <row r="33" spans="1:26" ht="14.25" customHeight="1" x14ac:dyDescent="0.25">
      <c r="A33" s="166"/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</row>
    <row r="34" spans="1:26" ht="14.25" customHeight="1" x14ac:dyDescent="0.25">
      <c r="A34" s="166"/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</row>
    <row r="35" spans="1:26" ht="14.25" customHeight="1" x14ac:dyDescent="0.25">
      <c r="A35" s="166"/>
      <c r="B35" s="166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</row>
    <row r="36" spans="1:26" ht="14.25" customHeight="1" x14ac:dyDescent="0.25">
      <c r="A36" s="166"/>
      <c r="B36" s="166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</row>
    <row r="37" spans="1:26" ht="14.25" customHeight="1" x14ac:dyDescent="0.25">
      <c r="A37" s="166"/>
      <c r="B37" s="166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</row>
    <row r="38" spans="1:26" ht="14.25" customHeight="1" x14ac:dyDescent="0.25">
      <c r="A38" s="166"/>
      <c r="B38" s="166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6"/>
      <c r="O38" s="166"/>
      <c r="P38" s="166"/>
      <c r="Q38" s="166"/>
      <c r="R38" s="166"/>
      <c r="S38" s="166"/>
      <c r="T38" s="166"/>
      <c r="U38" s="166"/>
      <c r="V38" s="166"/>
      <c r="W38" s="166"/>
      <c r="X38" s="166"/>
      <c r="Y38" s="166"/>
      <c r="Z38" s="166"/>
    </row>
    <row r="39" spans="1:26" ht="14.25" customHeight="1" x14ac:dyDescent="0.25">
      <c r="A39" s="166"/>
      <c r="B39" s="166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/>
      <c r="P39" s="166"/>
      <c r="Q39" s="166"/>
      <c r="R39" s="166"/>
      <c r="S39" s="166"/>
      <c r="T39" s="166"/>
      <c r="U39" s="166"/>
      <c r="V39" s="166"/>
      <c r="W39" s="166"/>
      <c r="X39" s="166"/>
      <c r="Y39" s="166"/>
      <c r="Z39" s="166"/>
    </row>
    <row r="40" spans="1:26" ht="14.25" customHeight="1" x14ac:dyDescent="0.25">
      <c r="A40" s="166"/>
      <c r="B40" s="166"/>
      <c r="C40" s="166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6"/>
      <c r="O40" s="166"/>
      <c r="P40" s="166"/>
      <c r="Q40" s="166"/>
      <c r="R40" s="166"/>
      <c r="S40" s="166"/>
      <c r="T40" s="166"/>
      <c r="U40" s="166"/>
      <c r="V40" s="166"/>
      <c r="W40" s="166"/>
      <c r="X40" s="166"/>
      <c r="Y40" s="166"/>
      <c r="Z40" s="166"/>
    </row>
    <row r="41" spans="1:26" ht="14.25" customHeight="1" x14ac:dyDescent="0.25">
      <c r="A41" s="166"/>
      <c r="B41" s="166"/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  <c r="Y41" s="166"/>
      <c r="Z41" s="166"/>
    </row>
    <row r="42" spans="1:26" ht="14.25" customHeight="1" x14ac:dyDescent="0.25">
      <c r="A42" s="166"/>
      <c r="B42" s="166"/>
      <c r="C42" s="166"/>
      <c r="D42" s="166"/>
      <c r="E42" s="166"/>
      <c r="F42" s="166"/>
      <c r="G42" s="166"/>
      <c r="H42" s="166"/>
      <c r="I42" s="166"/>
      <c r="J42" s="166"/>
      <c r="K42" s="166"/>
      <c r="L42" s="166"/>
      <c r="M42" s="166"/>
      <c r="N42" s="166"/>
      <c r="O42" s="166"/>
      <c r="P42" s="166"/>
      <c r="Q42" s="166"/>
      <c r="R42" s="166"/>
      <c r="S42" s="166"/>
      <c r="T42" s="166"/>
      <c r="U42" s="166"/>
      <c r="V42" s="166"/>
      <c r="W42" s="166"/>
      <c r="X42" s="166"/>
      <c r="Y42" s="166"/>
      <c r="Z42" s="166"/>
    </row>
    <row r="43" spans="1:26" ht="14.25" customHeight="1" x14ac:dyDescent="0.25">
      <c r="A43" s="166"/>
      <c r="B43" s="166"/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 s="166"/>
      <c r="V43" s="166"/>
      <c r="W43" s="166"/>
      <c r="X43" s="166"/>
      <c r="Y43" s="166"/>
      <c r="Z43" s="166"/>
    </row>
    <row r="44" spans="1:26" ht="14.25" customHeight="1" x14ac:dyDescent="0.25">
      <c r="A44" s="166"/>
      <c r="B44" s="166"/>
      <c r="C44" s="166"/>
      <c r="D44" s="166"/>
      <c r="E44" s="166"/>
      <c r="F44" s="166"/>
      <c r="G44" s="166"/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166"/>
      <c r="V44" s="166"/>
      <c r="W44" s="166"/>
      <c r="X44" s="166"/>
      <c r="Y44" s="166"/>
      <c r="Z44" s="166"/>
    </row>
    <row r="45" spans="1:26" ht="14.25" customHeight="1" x14ac:dyDescent="0.25">
      <c r="A45" s="166"/>
      <c r="B45" s="166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/>
      <c r="P45" s="166"/>
      <c r="Q45" s="166"/>
      <c r="R45" s="166"/>
      <c r="S45" s="166"/>
      <c r="T45" s="166"/>
      <c r="U45" s="166"/>
      <c r="V45" s="166"/>
      <c r="W45" s="166"/>
      <c r="X45" s="166"/>
      <c r="Y45" s="166"/>
      <c r="Z45" s="166"/>
    </row>
    <row r="46" spans="1:26" ht="14.25" customHeight="1" x14ac:dyDescent="0.25">
      <c r="A46" s="166"/>
      <c r="B46" s="166"/>
      <c r="C46" s="166"/>
      <c r="D46" s="166"/>
      <c r="E46" s="166"/>
      <c r="F46" s="166"/>
      <c r="G46" s="166"/>
      <c r="H46" s="166"/>
      <c r="I46" s="166"/>
      <c r="J46" s="166"/>
      <c r="K46" s="166"/>
      <c r="L46" s="166"/>
      <c r="M46" s="166"/>
      <c r="N46" s="166"/>
      <c r="O46" s="166"/>
      <c r="P46" s="166"/>
      <c r="Q46" s="166"/>
      <c r="R46" s="166"/>
      <c r="S46" s="166"/>
      <c r="T46" s="166"/>
      <c r="U46" s="166"/>
      <c r="V46" s="166"/>
      <c r="W46" s="166"/>
      <c r="X46" s="166"/>
      <c r="Y46" s="166"/>
      <c r="Z46" s="166"/>
    </row>
    <row r="47" spans="1:26" ht="14.25" customHeight="1" x14ac:dyDescent="0.25">
      <c r="A47" s="166"/>
      <c r="B47" s="166"/>
      <c r="C47" s="166"/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6"/>
      <c r="Q47" s="166"/>
      <c r="R47" s="166"/>
      <c r="S47" s="166"/>
      <c r="T47" s="166"/>
      <c r="U47" s="166"/>
      <c r="V47" s="166"/>
      <c r="W47" s="166"/>
      <c r="X47" s="166"/>
      <c r="Y47" s="166"/>
      <c r="Z47" s="166"/>
    </row>
    <row r="48" spans="1:26" ht="14.25" customHeight="1" x14ac:dyDescent="0.25">
      <c r="A48" s="166"/>
      <c r="B48" s="166"/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66"/>
      <c r="V48" s="166"/>
      <c r="W48" s="166"/>
      <c r="X48" s="166"/>
      <c r="Y48" s="166"/>
      <c r="Z48" s="166"/>
    </row>
    <row r="49" spans="1:26" ht="14.25" customHeight="1" x14ac:dyDescent="0.25">
      <c r="A49" s="166"/>
      <c r="B49" s="166"/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  <c r="O49" s="166"/>
      <c r="P49" s="166"/>
      <c r="Q49" s="166"/>
      <c r="R49" s="166"/>
      <c r="S49" s="166"/>
      <c r="T49" s="166"/>
      <c r="U49" s="166"/>
      <c r="V49" s="166"/>
      <c r="W49" s="166"/>
      <c r="X49" s="166"/>
      <c r="Y49" s="166"/>
      <c r="Z49" s="166"/>
    </row>
    <row r="50" spans="1:26" ht="14.25" customHeight="1" x14ac:dyDescent="0.25">
      <c r="A50" s="166"/>
      <c r="B50" s="166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  <c r="W50" s="166"/>
      <c r="X50" s="166"/>
      <c r="Y50" s="166"/>
      <c r="Z50" s="166"/>
    </row>
    <row r="51" spans="1:26" ht="14.25" customHeight="1" x14ac:dyDescent="0.25">
      <c r="A51" s="166"/>
      <c r="B51" s="166"/>
      <c r="C51" s="166"/>
      <c r="D51" s="166"/>
      <c r="E51" s="166"/>
      <c r="F51" s="166"/>
      <c r="G51" s="166"/>
      <c r="H51" s="166"/>
      <c r="I51" s="166"/>
      <c r="J51" s="166"/>
      <c r="K51" s="166"/>
      <c r="L51" s="166"/>
      <c r="M51" s="166"/>
      <c r="N51" s="166"/>
      <c r="O51" s="166"/>
      <c r="P51" s="166"/>
      <c r="Q51" s="166"/>
      <c r="R51" s="166"/>
      <c r="S51" s="166"/>
      <c r="T51" s="166"/>
      <c r="U51" s="166"/>
      <c r="V51" s="166"/>
      <c r="W51" s="166"/>
      <c r="X51" s="166"/>
      <c r="Y51" s="166"/>
      <c r="Z51" s="166"/>
    </row>
    <row r="52" spans="1:26" ht="14.25" customHeight="1" x14ac:dyDescent="0.25">
      <c r="A52" s="166"/>
      <c r="B52" s="166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/>
      <c r="P52" s="166"/>
      <c r="Q52" s="166"/>
      <c r="R52" s="166"/>
      <c r="S52" s="166"/>
      <c r="T52" s="166"/>
      <c r="U52" s="166"/>
      <c r="V52" s="166"/>
      <c r="W52" s="166"/>
      <c r="X52" s="166"/>
      <c r="Y52" s="166"/>
      <c r="Z52" s="166"/>
    </row>
    <row r="53" spans="1:26" ht="14.25" customHeight="1" x14ac:dyDescent="0.25">
      <c r="A53" s="166"/>
      <c r="B53" s="166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  <c r="R53" s="166"/>
      <c r="S53" s="166"/>
      <c r="T53" s="166"/>
      <c r="U53" s="166"/>
      <c r="V53" s="166"/>
      <c r="W53" s="166"/>
      <c r="X53" s="166"/>
      <c r="Y53" s="166"/>
      <c r="Z53" s="166"/>
    </row>
    <row r="54" spans="1:26" ht="14.25" customHeight="1" x14ac:dyDescent="0.25">
      <c r="A54" s="166"/>
      <c r="B54" s="166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6"/>
      <c r="U54" s="166"/>
      <c r="V54" s="166"/>
      <c r="W54" s="166"/>
      <c r="X54" s="166"/>
      <c r="Y54" s="166"/>
      <c r="Z54" s="166"/>
    </row>
    <row r="55" spans="1:26" ht="14.25" customHeight="1" x14ac:dyDescent="0.25">
      <c r="A55" s="166"/>
      <c r="B55" s="166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66"/>
      <c r="U55" s="166"/>
      <c r="V55" s="166"/>
      <c r="W55" s="166"/>
      <c r="X55" s="166"/>
      <c r="Y55" s="166"/>
      <c r="Z55" s="166"/>
    </row>
    <row r="56" spans="1:26" ht="14.25" customHeight="1" x14ac:dyDescent="0.25">
      <c r="A56" s="166"/>
      <c r="B56" s="166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  <c r="R56" s="166"/>
      <c r="S56" s="166"/>
      <c r="T56" s="166"/>
      <c r="U56" s="166"/>
      <c r="V56" s="166"/>
      <c r="W56" s="166"/>
      <c r="X56" s="166"/>
      <c r="Y56" s="166"/>
      <c r="Z56" s="166"/>
    </row>
    <row r="57" spans="1:26" ht="14.25" customHeight="1" x14ac:dyDescent="0.25">
      <c r="A57" s="166"/>
      <c r="B57" s="166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  <c r="R57" s="166"/>
      <c r="S57" s="166"/>
      <c r="T57" s="166"/>
      <c r="U57" s="166"/>
      <c r="V57" s="166"/>
      <c r="W57" s="166"/>
      <c r="X57" s="166"/>
      <c r="Y57" s="166"/>
      <c r="Z57" s="166"/>
    </row>
    <row r="58" spans="1:26" ht="14.25" customHeight="1" x14ac:dyDescent="0.25">
      <c r="A58" s="166"/>
      <c r="B58" s="166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  <c r="R58" s="166"/>
      <c r="S58" s="166"/>
      <c r="T58" s="166"/>
      <c r="U58" s="166"/>
      <c r="V58" s="166"/>
      <c r="W58" s="166"/>
      <c r="X58" s="166"/>
      <c r="Y58" s="166"/>
      <c r="Z58" s="166"/>
    </row>
    <row r="59" spans="1:26" ht="14.25" customHeight="1" x14ac:dyDescent="0.25">
      <c r="A59" s="166"/>
      <c r="B59" s="166"/>
      <c r="C59" s="166"/>
      <c r="D59" s="166"/>
      <c r="E59" s="166"/>
      <c r="F59" s="166"/>
      <c r="G59" s="166"/>
      <c r="H59" s="166"/>
      <c r="I59" s="166"/>
      <c r="J59" s="166"/>
      <c r="K59" s="166"/>
      <c r="L59" s="166"/>
      <c r="M59" s="166"/>
      <c r="N59" s="166"/>
      <c r="O59" s="166"/>
      <c r="P59" s="166"/>
      <c r="Q59" s="166"/>
      <c r="R59" s="166"/>
      <c r="S59" s="166"/>
      <c r="T59" s="166"/>
      <c r="U59" s="166"/>
      <c r="V59" s="166"/>
      <c r="W59" s="166"/>
      <c r="X59" s="166"/>
      <c r="Y59" s="166"/>
      <c r="Z59" s="166"/>
    </row>
    <row r="60" spans="1:26" ht="14.25" customHeight="1" x14ac:dyDescent="0.25">
      <c r="A60" s="166"/>
      <c r="B60" s="166"/>
      <c r="C60" s="166"/>
      <c r="D60" s="166"/>
      <c r="E60" s="166"/>
      <c r="F60" s="166"/>
      <c r="G60" s="166"/>
      <c r="H60" s="166"/>
      <c r="I60" s="166"/>
      <c r="J60" s="166"/>
      <c r="K60" s="166"/>
      <c r="L60" s="166"/>
      <c r="M60" s="166"/>
      <c r="N60" s="166"/>
      <c r="O60" s="166"/>
      <c r="P60" s="166"/>
      <c r="Q60" s="166"/>
      <c r="R60" s="166"/>
      <c r="S60" s="166"/>
      <c r="T60" s="166"/>
      <c r="U60" s="166"/>
      <c r="V60" s="166"/>
      <c r="W60" s="166"/>
      <c r="X60" s="166"/>
      <c r="Y60" s="166"/>
      <c r="Z60" s="166"/>
    </row>
    <row r="61" spans="1:26" ht="14.25" customHeight="1" x14ac:dyDescent="0.25">
      <c r="A61" s="166"/>
      <c r="B61" s="166"/>
      <c r="C61" s="166"/>
      <c r="D61" s="166"/>
      <c r="E61" s="166"/>
      <c r="F61" s="166"/>
      <c r="G61" s="166"/>
      <c r="H61" s="166"/>
      <c r="I61" s="166"/>
      <c r="J61" s="166"/>
      <c r="K61" s="166"/>
      <c r="L61" s="166"/>
      <c r="M61" s="166"/>
      <c r="N61" s="166"/>
      <c r="O61" s="166"/>
      <c r="P61" s="166"/>
      <c r="Q61" s="166"/>
      <c r="R61" s="166"/>
      <c r="S61" s="166"/>
      <c r="T61" s="166"/>
      <c r="U61" s="166"/>
      <c r="V61" s="166"/>
      <c r="W61" s="166"/>
      <c r="X61" s="166"/>
      <c r="Y61" s="166"/>
      <c r="Z61" s="166"/>
    </row>
    <row r="62" spans="1:26" ht="14.25" customHeight="1" x14ac:dyDescent="0.25">
      <c r="A62" s="166"/>
      <c r="B62" s="166"/>
      <c r="C62" s="166"/>
      <c r="D62" s="166"/>
      <c r="E62" s="166"/>
      <c r="F62" s="166"/>
      <c r="G62" s="166"/>
      <c r="H62" s="166"/>
      <c r="I62" s="166"/>
      <c r="J62" s="166"/>
      <c r="K62" s="166"/>
      <c r="L62" s="166"/>
      <c r="M62" s="166"/>
      <c r="N62" s="166"/>
      <c r="O62" s="166"/>
      <c r="P62" s="166"/>
      <c r="Q62" s="166"/>
      <c r="R62" s="166"/>
      <c r="S62" s="166"/>
      <c r="T62" s="166"/>
      <c r="U62" s="166"/>
      <c r="V62" s="166"/>
      <c r="W62" s="166"/>
      <c r="X62" s="166"/>
      <c r="Y62" s="166"/>
      <c r="Z62" s="166"/>
    </row>
    <row r="63" spans="1:26" ht="14.25" customHeight="1" x14ac:dyDescent="0.25">
      <c r="A63" s="166"/>
      <c r="B63" s="166"/>
      <c r="C63" s="166"/>
      <c r="D63" s="166"/>
      <c r="E63" s="166"/>
      <c r="F63" s="166"/>
      <c r="G63" s="166"/>
      <c r="H63" s="166"/>
      <c r="I63" s="166"/>
      <c r="J63" s="166"/>
      <c r="K63" s="166"/>
      <c r="L63" s="166"/>
      <c r="M63" s="166"/>
      <c r="N63" s="166"/>
      <c r="O63" s="166"/>
      <c r="P63" s="166"/>
      <c r="Q63" s="166"/>
      <c r="R63" s="166"/>
      <c r="S63" s="166"/>
      <c r="T63" s="166"/>
      <c r="U63" s="166"/>
      <c r="V63" s="166"/>
      <c r="W63" s="166"/>
      <c r="X63" s="166"/>
      <c r="Y63" s="166"/>
      <c r="Z63" s="166"/>
    </row>
    <row r="64" spans="1:26" ht="14.25" customHeight="1" x14ac:dyDescent="0.25">
      <c r="A64" s="166"/>
      <c r="B64" s="166"/>
      <c r="C64" s="166"/>
      <c r="D64" s="166"/>
      <c r="E64" s="166"/>
      <c r="F64" s="166"/>
      <c r="G64" s="166"/>
      <c r="H64" s="166"/>
      <c r="I64" s="166"/>
      <c r="J64" s="166"/>
      <c r="K64" s="166"/>
      <c r="L64" s="166"/>
      <c r="M64" s="166"/>
      <c r="N64" s="166"/>
      <c r="O64" s="166"/>
      <c r="P64" s="166"/>
      <c r="Q64" s="166"/>
      <c r="R64" s="166"/>
      <c r="S64" s="166"/>
      <c r="T64" s="166"/>
      <c r="U64" s="166"/>
      <c r="V64" s="166"/>
      <c r="W64" s="166"/>
      <c r="X64" s="166"/>
      <c r="Y64" s="166"/>
      <c r="Z64" s="166"/>
    </row>
    <row r="65" spans="1:26" ht="14.25" customHeight="1" x14ac:dyDescent="0.25">
      <c r="A65" s="166"/>
      <c r="B65" s="166"/>
      <c r="C65" s="166"/>
      <c r="D65" s="166"/>
      <c r="E65" s="166"/>
      <c r="F65" s="166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X65" s="166"/>
      <c r="Y65" s="166"/>
      <c r="Z65" s="166"/>
    </row>
    <row r="66" spans="1:26" ht="14.25" customHeight="1" x14ac:dyDescent="0.25">
      <c r="A66" s="166"/>
      <c r="B66" s="166"/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166"/>
      <c r="N66" s="166"/>
      <c r="O66" s="166"/>
      <c r="P66" s="166"/>
      <c r="Q66" s="166"/>
      <c r="R66" s="166"/>
      <c r="S66" s="166"/>
      <c r="T66" s="166"/>
      <c r="U66" s="166"/>
      <c r="V66" s="166"/>
      <c r="W66" s="166"/>
      <c r="X66" s="166"/>
      <c r="Y66" s="166"/>
      <c r="Z66" s="166"/>
    </row>
    <row r="67" spans="1:26" ht="14.25" customHeight="1" x14ac:dyDescent="0.25">
      <c r="A67" s="166"/>
      <c r="B67" s="166"/>
      <c r="C67" s="166"/>
      <c r="D67" s="166"/>
      <c r="E67" s="166"/>
      <c r="F67" s="166"/>
      <c r="G67" s="166"/>
      <c r="H67" s="166"/>
      <c r="I67" s="166"/>
      <c r="J67" s="166"/>
      <c r="K67" s="166"/>
      <c r="L67" s="166"/>
      <c r="M67" s="166"/>
      <c r="N67" s="166"/>
      <c r="O67" s="166"/>
      <c r="P67" s="166"/>
      <c r="Q67" s="166"/>
      <c r="R67" s="166"/>
      <c r="S67" s="166"/>
      <c r="T67" s="166"/>
      <c r="U67" s="166"/>
      <c r="V67" s="166"/>
      <c r="W67" s="166"/>
      <c r="X67" s="166"/>
      <c r="Y67" s="166"/>
      <c r="Z67" s="166"/>
    </row>
    <row r="68" spans="1:26" ht="14.25" customHeight="1" x14ac:dyDescent="0.25">
      <c r="A68" s="166"/>
      <c r="B68" s="166"/>
      <c r="C68" s="166"/>
      <c r="D68" s="166"/>
      <c r="E68" s="166"/>
      <c r="F68" s="166"/>
      <c r="G68" s="166"/>
      <c r="H68" s="166"/>
      <c r="I68" s="166"/>
      <c r="J68" s="166"/>
      <c r="K68" s="166"/>
      <c r="L68" s="166"/>
      <c r="M68" s="166"/>
      <c r="N68" s="166"/>
      <c r="O68" s="166"/>
      <c r="P68" s="166"/>
      <c r="Q68" s="166"/>
      <c r="R68" s="166"/>
      <c r="S68" s="166"/>
      <c r="T68" s="166"/>
      <c r="U68" s="166"/>
      <c r="V68" s="166"/>
      <c r="W68" s="166"/>
      <c r="X68" s="166"/>
      <c r="Y68" s="166"/>
      <c r="Z68" s="166"/>
    </row>
    <row r="69" spans="1:26" ht="14.25" customHeight="1" x14ac:dyDescent="0.25">
      <c r="A69" s="166"/>
      <c r="B69" s="166"/>
      <c r="C69" s="166"/>
      <c r="D69" s="166"/>
      <c r="E69" s="166"/>
      <c r="F69" s="166"/>
      <c r="G69" s="166"/>
      <c r="H69" s="166"/>
      <c r="I69" s="166"/>
      <c r="J69" s="166"/>
      <c r="K69" s="166"/>
      <c r="L69" s="166"/>
      <c r="M69" s="166"/>
      <c r="N69" s="166"/>
      <c r="O69" s="166"/>
      <c r="P69" s="166"/>
      <c r="Q69" s="166"/>
      <c r="R69" s="166"/>
      <c r="S69" s="166"/>
      <c r="T69" s="166"/>
      <c r="U69" s="166"/>
      <c r="V69" s="166"/>
      <c r="W69" s="166"/>
      <c r="X69" s="166"/>
      <c r="Y69" s="166"/>
      <c r="Z69" s="166"/>
    </row>
    <row r="70" spans="1:26" ht="14.25" customHeight="1" x14ac:dyDescent="0.25">
      <c r="A70" s="166"/>
      <c r="B70" s="166"/>
      <c r="C70" s="166"/>
      <c r="D70" s="166"/>
      <c r="E70" s="166"/>
      <c r="F70" s="166"/>
      <c r="G70" s="166"/>
      <c r="H70" s="166"/>
      <c r="I70" s="166"/>
      <c r="J70" s="166"/>
      <c r="K70" s="166"/>
      <c r="L70" s="166"/>
      <c r="M70" s="166"/>
      <c r="N70" s="166"/>
      <c r="O70" s="166"/>
      <c r="P70" s="166"/>
      <c r="Q70" s="166"/>
      <c r="R70" s="166"/>
      <c r="S70" s="166"/>
      <c r="T70" s="166"/>
      <c r="U70" s="166"/>
      <c r="V70" s="166"/>
      <c r="W70" s="166"/>
      <c r="X70" s="166"/>
      <c r="Y70" s="166"/>
      <c r="Z70" s="166"/>
    </row>
    <row r="71" spans="1:26" ht="14.25" customHeight="1" x14ac:dyDescent="0.25">
      <c r="A71" s="166"/>
      <c r="B71" s="166"/>
      <c r="C71" s="166"/>
      <c r="D71" s="166"/>
      <c r="E71" s="166"/>
      <c r="F71" s="166"/>
      <c r="G71" s="166"/>
      <c r="H71" s="166"/>
      <c r="I71" s="166"/>
      <c r="J71" s="166"/>
      <c r="K71" s="166"/>
      <c r="L71" s="166"/>
      <c r="M71" s="166"/>
      <c r="N71" s="166"/>
      <c r="O71" s="166"/>
      <c r="P71" s="166"/>
      <c r="Q71" s="166"/>
      <c r="R71" s="166"/>
      <c r="S71" s="166"/>
      <c r="T71" s="166"/>
      <c r="U71" s="166"/>
      <c r="V71" s="166"/>
      <c r="W71" s="166"/>
      <c r="X71" s="166"/>
      <c r="Y71" s="166"/>
      <c r="Z71" s="166"/>
    </row>
    <row r="72" spans="1:26" ht="14.25" customHeight="1" x14ac:dyDescent="0.25">
      <c r="A72" s="166"/>
      <c r="B72" s="166"/>
      <c r="C72" s="166"/>
      <c r="D72" s="166"/>
      <c r="E72" s="166"/>
      <c r="F72" s="166"/>
      <c r="G72" s="166"/>
      <c r="H72" s="166"/>
      <c r="I72" s="166"/>
      <c r="J72" s="166"/>
      <c r="K72" s="166"/>
      <c r="L72" s="166"/>
      <c r="M72" s="166"/>
      <c r="N72" s="166"/>
      <c r="O72" s="166"/>
      <c r="P72" s="166"/>
      <c r="Q72" s="166"/>
      <c r="R72" s="166"/>
      <c r="S72" s="166"/>
      <c r="T72" s="166"/>
      <c r="U72" s="166"/>
      <c r="V72" s="166"/>
      <c r="W72" s="166"/>
      <c r="X72" s="166"/>
      <c r="Y72" s="166"/>
      <c r="Z72" s="166"/>
    </row>
    <row r="73" spans="1:26" ht="14.25" customHeight="1" x14ac:dyDescent="0.25">
      <c r="A73" s="166"/>
      <c r="B73" s="166"/>
      <c r="C73" s="166"/>
      <c r="D73" s="166"/>
      <c r="E73" s="166"/>
      <c r="F73" s="166"/>
      <c r="G73" s="166"/>
      <c r="H73" s="166"/>
      <c r="I73" s="166"/>
      <c r="J73" s="166"/>
      <c r="K73" s="166"/>
      <c r="L73" s="166"/>
      <c r="M73" s="166"/>
      <c r="N73" s="166"/>
      <c r="O73" s="166"/>
      <c r="P73" s="166"/>
      <c r="Q73" s="166"/>
      <c r="R73" s="166"/>
      <c r="S73" s="166"/>
      <c r="T73" s="166"/>
      <c r="U73" s="166"/>
      <c r="V73" s="166"/>
      <c r="W73" s="166"/>
      <c r="X73" s="166"/>
      <c r="Y73" s="166"/>
      <c r="Z73" s="166"/>
    </row>
    <row r="74" spans="1:26" ht="14.25" customHeight="1" x14ac:dyDescent="0.25">
      <c r="A74" s="166"/>
      <c r="B74" s="166"/>
      <c r="C74" s="166"/>
      <c r="D74" s="166"/>
      <c r="E74" s="166"/>
      <c r="F74" s="166"/>
      <c r="G74" s="166"/>
      <c r="H74" s="166"/>
      <c r="I74" s="166"/>
      <c r="J74" s="166"/>
      <c r="K74" s="166"/>
      <c r="L74" s="166"/>
      <c r="M74" s="166"/>
      <c r="N74" s="166"/>
      <c r="O74" s="166"/>
      <c r="P74" s="166"/>
      <c r="Q74" s="166"/>
      <c r="R74" s="166"/>
      <c r="S74" s="166"/>
      <c r="T74" s="166"/>
      <c r="U74" s="166"/>
      <c r="V74" s="166"/>
      <c r="W74" s="166"/>
      <c r="X74" s="166"/>
      <c r="Y74" s="166"/>
      <c r="Z74" s="166"/>
    </row>
    <row r="75" spans="1:26" ht="14.25" customHeight="1" x14ac:dyDescent="0.25">
      <c r="A75" s="166"/>
      <c r="B75" s="166"/>
      <c r="C75" s="166"/>
      <c r="D75" s="166"/>
      <c r="E75" s="166"/>
      <c r="F75" s="166"/>
      <c r="G75" s="166"/>
      <c r="H75" s="166"/>
      <c r="I75" s="166"/>
      <c r="J75" s="166"/>
      <c r="K75" s="166"/>
      <c r="L75" s="166"/>
      <c r="M75" s="166"/>
      <c r="N75" s="166"/>
      <c r="O75" s="166"/>
      <c r="P75" s="166"/>
      <c r="Q75" s="166"/>
      <c r="R75" s="166"/>
      <c r="S75" s="166"/>
      <c r="T75" s="166"/>
      <c r="U75" s="166"/>
      <c r="V75" s="166"/>
      <c r="W75" s="166"/>
      <c r="X75" s="166"/>
      <c r="Y75" s="166"/>
      <c r="Z75" s="166"/>
    </row>
    <row r="76" spans="1:26" ht="14.25" customHeight="1" x14ac:dyDescent="0.25">
      <c r="A76" s="166"/>
      <c r="B76" s="166"/>
      <c r="C76" s="166"/>
      <c r="D76" s="166"/>
      <c r="E76" s="166"/>
      <c r="F76" s="166"/>
      <c r="G76" s="166"/>
      <c r="H76" s="166"/>
      <c r="I76" s="166"/>
      <c r="J76" s="166"/>
      <c r="K76" s="166"/>
      <c r="L76" s="166"/>
      <c r="M76" s="166"/>
      <c r="N76" s="166"/>
      <c r="O76" s="166"/>
      <c r="P76" s="166"/>
      <c r="Q76" s="166"/>
      <c r="R76" s="166"/>
      <c r="S76" s="166"/>
      <c r="T76" s="166"/>
      <c r="U76" s="166"/>
      <c r="V76" s="166"/>
      <c r="W76" s="166"/>
      <c r="X76" s="166"/>
      <c r="Y76" s="166"/>
      <c r="Z76" s="166"/>
    </row>
    <row r="77" spans="1:26" ht="14.25" customHeight="1" x14ac:dyDescent="0.25">
      <c r="A77" s="166"/>
      <c r="B77" s="166"/>
      <c r="C77" s="166"/>
      <c r="D77" s="166"/>
      <c r="E77" s="166"/>
      <c r="F77" s="166"/>
      <c r="G77" s="166"/>
      <c r="H77" s="166"/>
      <c r="I77" s="166"/>
      <c r="J77" s="166"/>
      <c r="K77" s="166"/>
      <c r="L77" s="166"/>
      <c r="M77" s="166"/>
      <c r="N77" s="166"/>
      <c r="O77" s="166"/>
      <c r="P77" s="166"/>
      <c r="Q77" s="166"/>
      <c r="R77" s="166"/>
      <c r="S77" s="166"/>
      <c r="T77" s="166"/>
      <c r="U77" s="166"/>
      <c r="V77" s="166"/>
      <c r="W77" s="166"/>
      <c r="X77" s="166"/>
      <c r="Y77" s="166"/>
      <c r="Z77" s="166"/>
    </row>
    <row r="78" spans="1:26" ht="14.25" customHeight="1" x14ac:dyDescent="0.25">
      <c r="A78" s="166"/>
      <c r="B78" s="166"/>
      <c r="C78" s="166"/>
      <c r="D78" s="166"/>
      <c r="E78" s="166"/>
      <c r="F78" s="166"/>
      <c r="G78" s="166"/>
      <c r="H78" s="166"/>
      <c r="I78" s="166"/>
      <c r="J78" s="166"/>
      <c r="K78" s="166"/>
      <c r="L78" s="166"/>
      <c r="M78" s="166"/>
      <c r="N78" s="166"/>
      <c r="O78" s="166"/>
      <c r="P78" s="166"/>
      <c r="Q78" s="166"/>
      <c r="R78" s="166"/>
      <c r="S78" s="166"/>
      <c r="T78" s="166"/>
      <c r="U78" s="166"/>
      <c r="V78" s="166"/>
      <c r="W78" s="166"/>
      <c r="X78" s="166"/>
      <c r="Y78" s="166"/>
      <c r="Z78" s="166"/>
    </row>
    <row r="79" spans="1:26" ht="14.25" customHeight="1" x14ac:dyDescent="0.25">
      <c r="A79" s="166"/>
      <c r="B79" s="166"/>
      <c r="C79" s="166"/>
      <c r="D79" s="166"/>
      <c r="E79" s="166"/>
      <c r="F79" s="166"/>
      <c r="G79" s="166"/>
      <c r="H79" s="166"/>
      <c r="I79" s="166"/>
      <c r="J79" s="166"/>
      <c r="K79" s="166"/>
      <c r="L79" s="166"/>
      <c r="M79" s="166"/>
      <c r="N79" s="166"/>
      <c r="O79" s="166"/>
      <c r="P79" s="166"/>
      <c r="Q79" s="166"/>
      <c r="R79" s="166"/>
      <c r="S79" s="166"/>
      <c r="T79" s="166"/>
      <c r="U79" s="166"/>
      <c r="V79" s="166"/>
      <c r="W79" s="166"/>
      <c r="X79" s="166"/>
      <c r="Y79" s="166"/>
      <c r="Z79" s="166"/>
    </row>
    <row r="80" spans="1:26" ht="14.25" customHeight="1" x14ac:dyDescent="0.25">
      <c r="A80" s="166"/>
      <c r="B80" s="166"/>
      <c r="C80" s="166"/>
      <c r="D80" s="166"/>
      <c r="E80" s="166"/>
      <c r="F80" s="166"/>
      <c r="G80" s="166"/>
      <c r="H80" s="166"/>
      <c r="I80" s="166"/>
      <c r="J80" s="166"/>
      <c r="K80" s="166"/>
      <c r="L80" s="166"/>
      <c r="M80" s="166"/>
      <c r="N80" s="166"/>
      <c r="O80" s="166"/>
      <c r="P80" s="166"/>
      <c r="Q80" s="166"/>
      <c r="R80" s="166"/>
      <c r="S80" s="166"/>
      <c r="T80" s="166"/>
      <c r="U80" s="166"/>
      <c r="V80" s="166"/>
      <c r="W80" s="166"/>
      <c r="X80" s="166"/>
      <c r="Y80" s="166"/>
      <c r="Z80" s="166"/>
    </row>
    <row r="81" spans="1:26" ht="14.25" customHeight="1" x14ac:dyDescent="0.25">
      <c r="A81" s="166"/>
      <c r="B81" s="166"/>
      <c r="C81" s="166"/>
      <c r="D81" s="166"/>
      <c r="E81" s="166"/>
      <c r="F81" s="166"/>
      <c r="G81" s="166"/>
      <c r="H81" s="166"/>
      <c r="I81" s="166"/>
      <c r="J81" s="166"/>
      <c r="K81" s="166"/>
      <c r="L81" s="166"/>
      <c r="M81" s="166"/>
      <c r="N81" s="166"/>
      <c r="O81" s="166"/>
      <c r="P81" s="166"/>
      <c r="Q81" s="166"/>
      <c r="R81" s="166"/>
      <c r="S81" s="166"/>
      <c r="T81" s="166"/>
      <c r="U81" s="166"/>
      <c r="V81" s="166"/>
      <c r="W81" s="166"/>
      <c r="X81" s="166"/>
      <c r="Y81" s="166"/>
      <c r="Z81" s="166"/>
    </row>
    <row r="82" spans="1:26" ht="14.25" customHeight="1" x14ac:dyDescent="0.25">
      <c r="A82" s="166"/>
      <c r="B82" s="166"/>
      <c r="C82" s="166"/>
      <c r="D82" s="166"/>
      <c r="E82" s="166"/>
      <c r="F82" s="166"/>
      <c r="G82" s="166"/>
      <c r="H82" s="166"/>
      <c r="I82" s="166"/>
      <c r="J82" s="166"/>
      <c r="K82" s="166"/>
      <c r="L82" s="166"/>
      <c r="M82" s="166"/>
      <c r="N82" s="166"/>
      <c r="O82" s="166"/>
      <c r="P82" s="166"/>
      <c r="Q82" s="166"/>
      <c r="R82" s="166"/>
      <c r="S82" s="166"/>
      <c r="T82" s="166"/>
      <c r="U82" s="166"/>
      <c r="V82" s="166"/>
      <c r="W82" s="166"/>
      <c r="X82" s="166"/>
      <c r="Y82" s="166"/>
      <c r="Z82" s="166"/>
    </row>
    <row r="83" spans="1:26" ht="14.25" customHeight="1" x14ac:dyDescent="0.25">
      <c r="A83" s="166"/>
      <c r="B83" s="166"/>
      <c r="C83" s="166"/>
      <c r="D83" s="166"/>
      <c r="E83" s="166"/>
      <c r="F83" s="166"/>
      <c r="G83" s="166"/>
      <c r="H83" s="166"/>
      <c r="I83" s="166"/>
      <c r="J83" s="166"/>
      <c r="K83" s="166"/>
      <c r="L83" s="166"/>
      <c r="M83" s="166"/>
      <c r="N83" s="166"/>
      <c r="O83" s="166"/>
      <c r="P83" s="166"/>
      <c r="Q83" s="166"/>
      <c r="R83" s="166"/>
      <c r="S83" s="166"/>
      <c r="T83" s="166"/>
      <c r="U83" s="166"/>
      <c r="V83" s="166"/>
      <c r="W83" s="166"/>
      <c r="X83" s="166"/>
      <c r="Y83" s="166"/>
      <c r="Z83" s="166"/>
    </row>
    <row r="84" spans="1:26" ht="14.25" customHeight="1" x14ac:dyDescent="0.25">
      <c r="A84" s="166"/>
      <c r="B84" s="166"/>
      <c r="C84" s="166"/>
      <c r="D84" s="166"/>
      <c r="E84" s="166"/>
      <c r="F84" s="166"/>
      <c r="G84" s="166"/>
      <c r="H84" s="166"/>
      <c r="I84" s="166"/>
      <c r="J84" s="166"/>
      <c r="K84" s="166"/>
      <c r="L84" s="166"/>
      <c r="M84" s="166"/>
      <c r="N84" s="166"/>
      <c r="O84" s="166"/>
      <c r="P84" s="166"/>
      <c r="Q84" s="166"/>
      <c r="R84" s="166"/>
      <c r="S84" s="166"/>
      <c r="T84" s="166"/>
      <c r="U84" s="166"/>
      <c r="V84" s="166"/>
      <c r="W84" s="166"/>
      <c r="X84" s="166"/>
      <c r="Y84" s="166"/>
      <c r="Z84" s="166"/>
    </row>
    <row r="85" spans="1:26" ht="14.25" customHeight="1" x14ac:dyDescent="0.25">
      <c r="A85" s="166"/>
      <c r="B85" s="166"/>
      <c r="C85" s="166"/>
      <c r="D85" s="166"/>
      <c r="E85" s="166"/>
      <c r="F85" s="166"/>
      <c r="G85" s="166"/>
      <c r="H85" s="166"/>
      <c r="I85" s="166"/>
      <c r="J85" s="166"/>
      <c r="K85" s="166"/>
      <c r="L85" s="166"/>
      <c r="M85" s="166"/>
      <c r="N85" s="166"/>
      <c r="O85" s="166"/>
      <c r="P85" s="166"/>
      <c r="Q85" s="166"/>
      <c r="R85" s="166"/>
      <c r="S85" s="166"/>
      <c r="T85" s="166"/>
      <c r="U85" s="166"/>
      <c r="V85" s="166"/>
      <c r="W85" s="166"/>
      <c r="X85" s="166"/>
      <c r="Y85" s="166"/>
      <c r="Z85" s="166"/>
    </row>
    <row r="86" spans="1:26" ht="14.25" customHeight="1" x14ac:dyDescent="0.25">
      <c r="A86" s="166"/>
      <c r="B86" s="166"/>
      <c r="C86" s="166"/>
      <c r="D86" s="166"/>
      <c r="E86" s="166"/>
      <c r="F86" s="166"/>
      <c r="G86" s="166"/>
      <c r="H86" s="166"/>
      <c r="I86" s="166"/>
      <c r="J86" s="166"/>
      <c r="K86" s="166"/>
      <c r="L86" s="166"/>
      <c r="M86" s="166"/>
      <c r="N86" s="166"/>
      <c r="O86" s="166"/>
      <c r="P86" s="166"/>
      <c r="Q86" s="166"/>
      <c r="R86" s="166"/>
      <c r="S86" s="166"/>
      <c r="T86" s="166"/>
      <c r="U86" s="166"/>
      <c r="V86" s="166"/>
      <c r="W86" s="166"/>
      <c r="X86" s="166"/>
      <c r="Y86" s="166"/>
      <c r="Z86" s="166"/>
    </row>
    <row r="87" spans="1:26" ht="14.25" customHeight="1" x14ac:dyDescent="0.25">
      <c r="A87" s="166"/>
      <c r="B87" s="166"/>
      <c r="C87" s="166"/>
      <c r="D87" s="166"/>
      <c r="E87" s="166"/>
      <c r="F87" s="166"/>
      <c r="G87" s="166"/>
      <c r="H87" s="166"/>
      <c r="I87" s="166"/>
      <c r="J87" s="166"/>
      <c r="K87" s="166"/>
      <c r="L87" s="166"/>
      <c r="M87" s="166"/>
      <c r="N87" s="166"/>
      <c r="O87" s="166"/>
      <c r="P87" s="166"/>
      <c r="Q87" s="166"/>
      <c r="R87" s="166"/>
      <c r="S87" s="166"/>
      <c r="T87" s="166"/>
      <c r="U87" s="166"/>
      <c r="V87" s="166"/>
      <c r="W87" s="166"/>
      <c r="X87" s="166"/>
      <c r="Y87" s="166"/>
      <c r="Z87" s="166"/>
    </row>
    <row r="88" spans="1:26" ht="14.25" customHeight="1" x14ac:dyDescent="0.25">
      <c r="A88" s="166"/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66"/>
      <c r="M88" s="166"/>
      <c r="N88" s="166"/>
      <c r="O88" s="166"/>
      <c r="P88" s="166"/>
      <c r="Q88" s="166"/>
      <c r="R88" s="166"/>
      <c r="S88" s="166"/>
      <c r="T88" s="166"/>
      <c r="U88" s="166"/>
      <c r="V88" s="166"/>
      <c r="W88" s="166"/>
      <c r="X88" s="166"/>
      <c r="Y88" s="166"/>
      <c r="Z88" s="166"/>
    </row>
    <row r="89" spans="1:26" ht="14.25" customHeight="1" x14ac:dyDescent="0.25">
      <c r="A89" s="166"/>
      <c r="B89" s="166"/>
      <c r="C89" s="166"/>
      <c r="D89" s="166"/>
      <c r="E89" s="166"/>
      <c r="F89" s="166"/>
      <c r="G89" s="166"/>
      <c r="H89" s="166"/>
      <c r="I89" s="166"/>
      <c r="J89" s="166"/>
      <c r="K89" s="166"/>
      <c r="L89" s="166"/>
      <c r="M89" s="166"/>
      <c r="N89" s="166"/>
      <c r="O89" s="166"/>
      <c r="P89" s="166"/>
      <c r="Q89" s="166"/>
      <c r="R89" s="166"/>
      <c r="S89" s="166"/>
      <c r="T89" s="166"/>
      <c r="U89" s="166"/>
      <c r="V89" s="166"/>
      <c r="W89" s="166"/>
      <c r="X89" s="166"/>
      <c r="Y89" s="166"/>
      <c r="Z89" s="166"/>
    </row>
    <row r="90" spans="1:26" ht="14.25" customHeight="1" x14ac:dyDescent="0.25">
      <c r="A90" s="166"/>
      <c r="B90" s="166"/>
      <c r="C90" s="166"/>
      <c r="D90" s="166"/>
      <c r="E90" s="166"/>
      <c r="F90" s="166"/>
      <c r="G90" s="166"/>
      <c r="H90" s="166"/>
      <c r="I90" s="166"/>
      <c r="J90" s="166"/>
      <c r="K90" s="166"/>
      <c r="L90" s="166"/>
      <c r="M90" s="166"/>
      <c r="N90" s="166"/>
      <c r="O90" s="166"/>
      <c r="P90" s="166"/>
      <c r="Q90" s="166"/>
      <c r="R90" s="166"/>
      <c r="S90" s="166"/>
      <c r="T90" s="166"/>
      <c r="U90" s="166"/>
      <c r="V90" s="166"/>
      <c r="W90" s="166"/>
      <c r="X90" s="166"/>
      <c r="Y90" s="166"/>
      <c r="Z90" s="166"/>
    </row>
    <row r="91" spans="1:26" ht="14.25" customHeight="1" x14ac:dyDescent="0.25">
      <c r="A91" s="166"/>
      <c r="B91" s="166"/>
      <c r="C91" s="166"/>
      <c r="D91" s="166"/>
      <c r="E91" s="166"/>
      <c r="F91" s="166"/>
      <c r="G91" s="166"/>
      <c r="H91" s="166"/>
      <c r="I91" s="166"/>
      <c r="J91" s="166"/>
      <c r="K91" s="166"/>
      <c r="L91" s="166"/>
      <c r="M91" s="166"/>
      <c r="N91" s="166"/>
      <c r="O91" s="166"/>
      <c r="P91" s="166"/>
      <c r="Q91" s="166"/>
      <c r="R91" s="166"/>
      <c r="S91" s="166"/>
      <c r="T91" s="166"/>
      <c r="U91" s="166"/>
      <c r="V91" s="166"/>
      <c r="W91" s="166"/>
      <c r="X91" s="166"/>
      <c r="Y91" s="166"/>
      <c r="Z91" s="166"/>
    </row>
    <row r="92" spans="1:26" ht="14.25" customHeight="1" x14ac:dyDescent="0.25">
      <c r="A92" s="166"/>
      <c r="B92" s="166"/>
      <c r="C92" s="166"/>
      <c r="D92" s="166"/>
      <c r="E92" s="166"/>
      <c r="F92" s="166"/>
      <c r="G92" s="166"/>
      <c r="H92" s="166"/>
      <c r="I92" s="166"/>
      <c r="J92" s="166"/>
      <c r="K92" s="166"/>
      <c r="L92" s="166"/>
      <c r="M92" s="166"/>
      <c r="N92" s="166"/>
      <c r="O92" s="166"/>
      <c r="P92" s="166"/>
      <c r="Q92" s="166"/>
      <c r="R92" s="166"/>
      <c r="S92" s="166"/>
      <c r="T92" s="166"/>
      <c r="U92" s="166"/>
      <c r="V92" s="166"/>
      <c r="W92" s="166"/>
      <c r="X92" s="166"/>
      <c r="Y92" s="166"/>
      <c r="Z92" s="166"/>
    </row>
    <row r="93" spans="1:26" ht="14.25" customHeight="1" x14ac:dyDescent="0.25">
      <c r="A93" s="166"/>
      <c r="B93" s="166"/>
      <c r="C93" s="166"/>
      <c r="D93" s="166"/>
      <c r="E93" s="166"/>
      <c r="F93" s="166"/>
      <c r="G93" s="166"/>
      <c r="H93" s="166"/>
      <c r="I93" s="166"/>
      <c r="J93" s="166"/>
      <c r="K93" s="166"/>
      <c r="L93" s="166"/>
      <c r="M93" s="166"/>
      <c r="N93" s="166"/>
      <c r="O93" s="166"/>
      <c r="P93" s="166"/>
      <c r="Q93" s="166"/>
      <c r="R93" s="166"/>
      <c r="S93" s="166"/>
      <c r="T93" s="166"/>
      <c r="U93" s="166"/>
      <c r="V93" s="166"/>
      <c r="W93" s="166"/>
      <c r="X93" s="166"/>
      <c r="Y93" s="166"/>
      <c r="Z93" s="166"/>
    </row>
    <row r="94" spans="1:26" ht="14.25" customHeight="1" x14ac:dyDescent="0.25">
      <c r="A94" s="166"/>
      <c r="B94" s="166"/>
      <c r="C94" s="166"/>
      <c r="D94" s="166"/>
      <c r="E94" s="166"/>
      <c r="F94" s="166"/>
      <c r="G94" s="166"/>
      <c r="H94" s="166"/>
      <c r="I94" s="166"/>
      <c r="J94" s="166"/>
      <c r="K94" s="166"/>
      <c r="L94" s="166"/>
      <c r="M94" s="166"/>
      <c r="N94" s="166"/>
      <c r="O94" s="166"/>
      <c r="P94" s="166"/>
      <c r="Q94" s="166"/>
      <c r="R94" s="166"/>
      <c r="S94" s="166"/>
      <c r="T94" s="166"/>
      <c r="U94" s="166"/>
      <c r="V94" s="166"/>
      <c r="W94" s="166"/>
      <c r="X94" s="166"/>
      <c r="Y94" s="166"/>
      <c r="Z94" s="166"/>
    </row>
    <row r="95" spans="1:26" ht="14.25" customHeight="1" x14ac:dyDescent="0.25">
      <c r="A95" s="166"/>
      <c r="B95" s="166"/>
      <c r="C95" s="166"/>
      <c r="D95" s="166"/>
      <c r="E95" s="166"/>
      <c r="F95" s="166"/>
      <c r="G95" s="166"/>
      <c r="H95" s="166"/>
      <c r="I95" s="166"/>
      <c r="J95" s="166"/>
      <c r="K95" s="166"/>
      <c r="L95" s="166"/>
      <c r="M95" s="166"/>
      <c r="N95" s="166"/>
      <c r="O95" s="166"/>
      <c r="P95" s="166"/>
      <c r="Q95" s="166"/>
      <c r="R95" s="166"/>
      <c r="S95" s="166"/>
      <c r="T95" s="166"/>
      <c r="U95" s="166"/>
      <c r="V95" s="166"/>
      <c r="W95" s="166"/>
      <c r="X95" s="166"/>
      <c r="Y95" s="166"/>
      <c r="Z95" s="166"/>
    </row>
    <row r="96" spans="1:26" ht="14.25" customHeight="1" x14ac:dyDescent="0.25">
      <c r="A96" s="166"/>
      <c r="B96" s="166"/>
      <c r="C96" s="166"/>
      <c r="D96" s="166"/>
      <c r="E96" s="166"/>
      <c r="F96" s="166"/>
      <c r="G96" s="166"/>
      <c r="H96" s="166"/>
      <c r="I96" s="166"/>
      <c r="J96" s="166"/>
      <c r="K96" s="166"/>
      <c r="L96" s="166"/>
      <c r="M96" s="166"/>
      <c r="N96" s="166"/>
      <c r="O96" s="166"/>
      <c r="P96" s="166"/>
      <c r="Q96" s="166"/>
      <c r="R96" s="166"/>
      <c r="S96" s="166"/>
      <c r="T96" s="166"/>
      <c r="U96" s="166"/>
      <c r="V96" s="166"/>
      <c r="W96" s="166"/>
      <c r="X96" s="166"/>
      <c r="Y96" s="166"/>
      <c r="Z96" s="166"/>
    </row>
    <row r="97" spans="1:26" ht="14.25" customHeight="1" x14ac:dyDescent="0.25">
      <c r="A97" s="166"/>
      <c r="B97" s="166"/>
      <c r="C97" s="166"/>
      <c r="D97" s="166"/>
      <c r="E97" s="166"/>
      <c r="F97" s="166"/>
      <c r="G97" s="166"/>
      <c r="H97" s="166"/>
      <c r="I97" s="166"/>
      <c r="J97" s="166"/>
      <c r="K97" s="166"/>
      <c r="L97" s="166"/>
      <c r="M97" s="166"/>
      <c r="N97" s="166"/>
      <c r="O97" s="166"/>
      <c r="P97" s="166"/>
      <c r="Q97" s="166"/>
      <c r="R97" s="166"/>
      <c r="S97" s="166"/>
      <c r="T97" s="166"/>
      <c r="U97" s="166"/>
      <c r="V97" s="166"/>
      <c r="W97" s="166"/>
      <c r="X97" s="166"/>
      <c r="Y97" s="166"/>
      <c r="Z97" s="166"/>
    </row>
    <row r="98" spans="1:26" ht="14.25" customHeight="1" x14ac:dyDescent="0.25">
      <c r="A98" s="166"/>
      <c r="B98" s="166"/>
      <c r="C98" s="166"/>
      <c r="D98" s="166"/>
      <c r="E98" s="166"/>
      <c r="F98" s="166"/>
      <c r="G98" s="166"/>
      <c r="H98" s="166"/>
      <c r="I98" s="166"/>
      <c r="J98" s="166"/>
      <c r="K98" s="166"/>
      <c r="L98" s="166"/>
      <c r="M98" s="166"/>
      <c r="N98" s="166"/>
      <c r="O98" s="166"/>
      <c r="P98" s="166"/>
      <c r="Q98" s="166"/>
      <c r="R98" s="166"/>
      <c r="S98" s="166"/>
      <c r="T98" s="166"/>
      <c r="U98" s="166"/>
      <c r="V98" s="166"/>
      <c r="W98" s="166"/>
      <c r="X98" s="166"/>
      <c r="Y98" s="166"/>
      <c r="Z98" s="166"/>
    </row>
    <row r="99" spans="1:26" ht="14.25" customHeight="1" x14ac:dyDescent="0.25">
      <c r="A99" s="166"/>
      <c r="B99" s="166"/>
      <c r="C99" s="166"/>
      <c r="D99" s="166"/>
      <c r="E99" s="166"/>
      <c r="F99" s="166"/>
      <c r="G99" s="166"/>
      <c r="H99" s="166"/>
      <c r="I99" s="166"/>
      <c r="J99" s="166"/>
      <c r="K99" s="166"/>
      <c r="L99" s="166"/>
      <c r="M99" s="166"/>
      <c r="N99" s="166"/>
      <c r="O99" s="166"/>
      <c r="P99" s="166"/>
      <c r="Q99" s="166"/>
      <c r="R99" s="166"/>
      <c r="S99" s="166"/>
      <c r="T99" s="166"/>
      <c r="U99" s="166"/>
      <c r="V99" s="166"/>
      <c r="W99" s="166"/>
      <c r="X99" s="166"/>
      <c r="Y99" s="166"/>
      <c r="Z99" s="166"/>
    </row>
    <row r="100" spans="1:26" ht="14.25" customHeight="1" x14ac:dyDescent="0.25">
      <c r="A100" s="166"/>
      <c r="B100" s="166"/>
      <c r="C100" s="166"/>
      <c r="D100" s="166"/>
      <c r="E100" s="166"/>
      <c r="F100" s="166"/>
      <c r="G100" s="166"/>
      <c r="H100" s="166"/>
      <c r="I100" s="166"/>
      <c r="J100" s="166"/>
      <c r="K100" s="166"/>
      <c r="L100" s="166"/>
      <c r="M100" s="166"/>
      <c r="N100" s="166"/>
      <c r="O100" s="166"/>
      <c r="P100" s="166"/>
      <c r="Q100" s="166"/>
      <c r="R100" s="166"/>
      <c r="S100" s="166"/>
      <c r="T100" s="166"/>
      <c r="U100" s="166"/>
      <c r="V100" s="166"/>
      <c r="W100" s="166"/>
      <c r="X100" s="166"/>
      <c r="Y100" s="166"/>
      <c r="Z100" s="166"/>
    </row>
    <row r="101" spans="1:26" ht="14.25" customHeight="1" x14ac:dyDescent="0.25">
      <c r="A101" s="166"/>
      <c r="B101" s="166"/>
      <c r="C101" s="166"/>
      <c r="D101" s="166"/>
      <c r="E101" s="166"/>
      <c r="F101" s="166"/>
      <c r="G101" s="166"/>
      <c r="H101" s="166"/>
      <c r="I101" s="166"/>
      <c r="J101" s="166"/>
      <c r="K101" s="166"/>
      <c r="L101" s="166"/>
      <c r="M101" s="166"/>
      <c r="N101" s="166"/>
      <c r="O101" s="166"/>
      <c r="P101" s="166"/>
      <c r="Q101" s="166"/>
      <c r="R101" s="166"/>
      <c r="S101" s="166"/>
      <c r="T101" s="166"/>
      <c r="U101" s="166"/>
      <c r="V101" s="166"/>
      <c r="W101" s="166"/>
      <c r="X101" s="166"/>
      <c r="Y101" s="166"/>
      <c r="Z101" s="166"/>
    </row>
    <row r="102" spans="1:26" ht="14.25" customHeight="1" x14ac:dyDescent="0.25">
      <c r="A102" s="166"/>
      <c r="B102" s="166"/>
      <c r="C102" s="166"/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  <c r="N102" s="166"/>
      <c r="O102" s="166"/>
      <c r="P102" s="166"/>
      <c r="Q102" s="166"/>
      <c r="R102" s="166"/>
      <c r="S102" s="166"/>
      <c r="T102" s="166"/>
      <c r="U102" s="166"/>
      <c r="V102" s="166"/>
      <c r="W102" s="166"/>
      <c r="X102" s="166"/>
      <c r="Y102" s="166"/>
      <c r="Z102" s="166"/>
    </row>
    <row r="103" spans="1:26" ht="14.25" customHeight="1" x14ac:dyDescent="0.25">
      <c r="A103" s="166"/>
      <c r="B103" s="166"/>
      <c r="C103" s="166"/>
      <c r="D103" s="166"/>
      <c r="E103" s="166"/>
      <c r="F103" s="166"/>
      <c r="G103" s="166"/>
      <c r="H103" s="166"/>
      <c r="I103" s="166"/>
      <c r="J103" s="166"/>
      <c r="K103" s="166"/>
      <c r="L103" s="166"/>
      <c r="M103" s="166"/>
      <c r="N103" s="166"/>
      <c r="O103" s="166"/>
      <c r="P103" s="166"/>
      <c r="Q103" s="166"/>
      <c r="R103" s="166"/>
      <c r="S103" s="166"/>
      <c r="T103" s="166"/>
      <c r="U103" s="166"/>
      <c r="V103" s="166"/>
      <c r="W103" s="166"/>
      <c r="X103" s="166"/>
      <c r="Y103" s="166"/>
      <c r="Z103" s="166"/>
    </row>
    <row r="104" spans="1:26" ht="14.25" customHeight="1" x14ac:dyDescent="0.25">
      <c r="A104" s="166"/>
      <c r="B104" s="166"/>
      <c r="C104" s="166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6"/>
      <c r="P104" s="166"/>
      <c r="Q104" s="166"/>
      <c r="R104" s="166"/>
      <c r="S104" s="166"/>
      <c r="T104" s="166"/>
      <c r="U104" s="166"/>
      <c r="V104" s="166"/>
      <c r="W104" s="166"/>
      <c r="X104" s="166"/>
      <c r="Y104" s="166"/>
      <c r="Z104" s="166"/>
    </row>
    <row r="105" spans="1:26" ht="14.25" customHeight="1" x14ac:dyDescent="0.25">
      <c r="A105" s="166"/>
      <c r="B105" s="166"/>
      <c r="C105" s="166"/>
      <c r="D105" s="166"/>
      <c r="E105" s="166"/>
      <c r="F105" s="166"/>
      <c r="G105" s="166"/>
      <c r="H105" s="166"/>
      <c r="I105" s="166"/>
      <c r="J105" s="166"/>
      <c r="K105" s="166"/>
      <c r="L105" s="166"/>
      <c r="M105" s="166"/>
      <c r="N105" s="166"/>
      <c r="O105" s="166"/>
      <c r="P105" s="166"/>
      <c r="Q105" s="166"/>
      <c r="R105" s="166"/>
      <c r="S105" s="166"/>
      <c r="T105" s="166"/>
      <c r="U105" s="166"/>
      <c r="V105" s="166"/>
      <c r="W105" s="166"/>
      <c r="X105" s="166"/>
      <c r="Y105" s="166"/>
      <c r="Z105" s="166"/>
    </row>
    <row r="106" spans="1:26" ht="14.25" customHeight="1" x14ac:dyDescent="0.25">
      <c r="A106" s="166"/>
      <c r="B106" s="166"/>
      <c r="C106" s="166"/>
      <c r="D106" s="166"/>
      <c r="E106" s="166"/>
      <c r="F106" s="166"/>
      <c r="G106" s="166"/>
      <c r="H106" s="166"/>
      <c r="I106" s="166"/>
      <c r="J106" s="166"/>
      <c r="K106" s="166"/>
      <c r="L106" s="166"/>
      <c r="M106" s="166"/>
      <c r="N106" s="166"/>
      <c r="O106" s="166"/>
      <c r="P106" s="166"/>
      <c r="Q106" s="166"/>
      <c r="R106" s="166"/>
      <c r="S106" s="166"/>
      <c r="T106" s="166"/>
      <c r="U106" s="166"/>
      <c r="V106" s="166"/>
      <c r="W106" s="166"/>
      <c r="X106" s="166"/>
      <c r="Y106" s="166"/>
      <c r="Z106" s="166"/>
    </row>
    <row r="107" spans="1:26" ht="14.25" customHeight="1" x14ac:dyDescent="0.25">
      <c r="A107" s="166"/>
      <c r="B107" s="166"/>
      <c r="C107" s="166"/>
      <c r="D107" s="166"/>
      <c r="E107" s="166"/>
      <c r="F107" s="166"/>
      <c r="G107" s="166"/>
      <c r="H107" s="166"/>
      <c r="I107" s="166"/>
      <c r="J107" s="166"/>
      <c r="K107" s="166"/>
      <c r="L107" s="166"/>
      <c r="M107" s="166"/>
      <c r="N107" s="166"/>
      <c r="O107" s="166"/>
      <c r="P107" s="166"/>
      <c r="Q107" s="166"/>
      <c r="R107" s="166"/>
      <c r="S107" s="166"/>
      <c r="T107" s="166"/>
      <c r="U107" s="166"/>
      <c r="V107" s="166"/>
      <c r="W107" s="166"/>
      <c r="X107" s="166"/>
      <c r="Y107" s="166"/>
      <c r="Z107" s="166"/>
    </row>
    <row r="108" spans="1:26" ht="14.25" customHeight="1" x14ac:dyDescent="0.25">
      <c r="A108" s="166"/>
      <c r="B108" s="166"/>
      <c r="C108" s="166"/>
      <c r="D108" s="166"/>
      <c r="E108" s="166"/>
      <c r="F108" s="166"/>
      <c r="G108" s="166"/>
      <c r="H108" s="166"/>
      <c r="I108" s="166"/>
      <c r="J108" s="166"/>
      <c r="K108" s="166"/>
      <c r="L108" s="166"/>
      <c r="M108" s="166"/>
      <c r="N108" s="166"/>
      <c r="O108" s="166"/>
      <c r="P108" s="166"/>
      <c r="Q108" s="166"/>
      <c r="R108" s="166"/>
      <c r="S108" s="166"/>
      <c r="T108" s="166"/>
      <c r="U108" s="166"/>
      <c r="V108" s="166"/>
      <c r="W108" s="166"/>
      <c r="X108" s="166"/>
      <c r="Y108" s="166"/>
      <c r="Z108" s="166"/>
    </row>
    <row r="109" spans="1:26" ht="14.25" customHeight="1" x14ac:dyDescent="0.25">
      <c r="A109" s="166"/>
      <c r="B109" s="166"/>
      <c r="C109" s="166"/>
      <c r="D109" s="166"/>
      <c r="E109" s="166"/>
      <c r="F109" s="166"/>
      <c r="G109" s="166"/>
      <c r="H109" s="166"/>
      <c r="I109" s="166"/>
      <c r="J109" s="166"/>
      <c r="K109" s="166"/>
      <c r="L109" s="166"/>
      <c r="M109" s="166"/>
      <c r="N109" s="166"/>
      <c r="O109" s="166"/>
      <c r="P109" s="166"/>
      <c r="Q109" s="166"/>
      <c r="R109" s="166"/>
      <c r="S109" s="166"/>
      <c r="T109" s="166"/>
      <c r="U109" s="166"/>
      <c r="V109" s="166"/>
      <c r="W109" s="166"/>
      <c r="X109" s="166"/>
      <c r="Y109" s="166"/>
      <c r="Z109" s="166"/>
    </row>
    <row r="110" spans="1:26" ht="14.25" customHeight="1" x14ac:dyDescent="0.25">
      <c r="A110" s="166"/>
      <c r="B110" s="166"/>
      <c r="C110" s="166"/>
      <c r="D110" s="166"/>
      <c r="E110" s="166"/>
      <c r="F110" s="166"/>
      <c r="G110" s="166"/>
      <c r="H110" s="166"/>
      <c r="I110" s="166"/>
      <c r="J110" s="166"/>
      <c r="K110" s="166"/>
      <c r="L110" s="166"/>
      <c r="M110" s="166"/>
      <c r="N110" s="166"/>
      <c r="O110" s="166"/>
      <c r="P110" s="166"/>
      <c r="Q110" s="166"/>
      <c r="R110" s="166"/>
      <c r="S110" s="166"/>
      <c r="T110" s="166"/>
      <c r="U110" s="166"/>
      <c r="V110" s="166"/>
      <c r="W110" s="166"/>
      <c r="X110" s="166"/>
      <c r="Y110" s="166"/>
      <c r="Z110" s="166"/>
    </row>
    <row r="111" spans="1:26" ht="14.25" customHeight="1" x14ac:dyDescent="0.25">
      <c r="A111" s="166"/>
      <c r="B111" s="166"/>
      <c r="C111" s="166"/>
      <c r="D111" s="166"/>
      <c r="E111" s="166"/>
      <c r="F111" s="166"/>
      <c r="G111" s="166"/>
      <c r="H111" s="166"/>
      <c r="I111" s="166"/>
      <c r="J111" s="166"/>
      <c r="K111" s="166"/>
      <c r="L111" s="166"/>
      <c r="M111" s="166"/>
      <c r="N111" s="166"/>
      <c r="O111" s="166"/>
      <c r="P111" s="166"/>
      <c r="Q111" s="166"/>
      <c r="R111" s="166"/>
      <c r="S111" s="166"/>
      <c r="T111" s="166"/>
      <c r="U111" s="166"/>
      <c r="V111" s="166"/>
      <c r="W111" s="166"/>
      <c r="X111" s="166"/>
      <c r="Y111" s="166"/>
      <c r="Z111" s="166"/>
    </row>
    <row r="112" spans="1:26" ht="14.25" customHeight="1" x14ac:dyDescent="0.25">
      <c r="A112" s="166"/>
      <c r="B112" s="166"/>
      <c r="C112" s="166"/>
      <c r="D112" s="166"/>
      <c r="E112" s="166"/>
      <c r="F112" s="166"/>
      <c r="G112" s="166"/>
      <c r="H112" s="166"/>
      <c r="I112" s="166"/>
      <c r="J112" s="166"/>
      <c r="K112" s="166"/>
      <c r="L112" s="166"/>
      <c r="M112" s="166"/>
      <c r="N112" s="166"/>
      <c r="O112" s="166"/>
      <c r="P112" s="166"/>
      <c r="Q112" s="166"/>
      <c r="R112" s="166"/>
      <c r="S112" s="166"/>
      <c r="T112" s="166"/>
      <c r="U112" s="166"/>
      <c r="V112" s="166"/>
      <c r="W112" s="166"/>
      <c r="X112" s="166"/>
      <c r="Y112" s="166"/>
      <c r="Z112" s="166"/>
    </row>
    <row r="113" spans="1:26" ht="14.25" customHeight="1" x14ac:dyDescent="0.25">
      <c r="A113" s="166"/>
      <c r="B113" s="166"/>
      <c r="C113" s="166"/>
      <c r="D113" s="166"/>
      <c r="E113" s="166"/>
      <c r="F113" s="166"/>
      <c r="G113" s="166"/>
      <c r="H113" s="166"/>
      <c r="I113" s="166"/>
      <c r="J113" s="166"/>
      <c r="K113" s="166"/>
      <c r="L113" s="166"/>
      <c r="M113" s="166"/>
      <c r="N113" s="166"/>
      <c r="O113" s="166"/>
      <c r="P113" s="166"/>
      <c r="Q113" s="166"/>
      <c r="R113" s="166"/>
      <c r="S113" s="166"/>
      <c r="T113" s="166"/>
      <c r="U113" s="166"/>
      <c r="V113" s="166"/>
      <c r="W113" s="166"/>
      <c r="X113" s="166"/>
      <c r="Y113" s="166"/>
      <c r="Z113" s="166"/>
    </row>
    <row r="114" spans="1:26" ht="14.25" customHeight="1" x14ac:dyDescent="0.25">
      <c r="A114" s="166"/>
      <c r="B114" s="166"/>
      <c r="C114" s="166"/>
      <c r="D114" s="166"/>
      <c r="E114" s="166"/>
      <c r="F114" s="166"/>
      <c r="G114" s="166"/>
      <c r="H114" s="166"/>
      <c r="I114" s="166"/>
      <c r="J114" s="166"/>
      <c r="K114" s="166"/>
      <c r="L114" s="166"/>
      <c r="M114" s="166"/>
      <c r="N114" s="166"/>
      <c r="O114" s="166"/>
      <c r="P114" s="166"/>
      <c r="Q114" s="166"/>
      <c r="R114" s="166"/>
      <c r="S114" s="166"/>
      <c r="T114" s="166"/>
      <c r="U114" s="166"/>
      <c r="V114" s="166"/>
      <c r="W114" s="166"/>
      <c r="X114" s="166"/>
      <c r="Y114" s="166"/>
      <c r="Z114" s="166"/>
    </row>
    <row r="115" spans="1:26" ht="14.25" customHeight="1" x14ac:dyDescent="0.25">
      <c r="A115" s="166"/>
      <c r="B115" s="166"/>
      <c r="C115" s="166"/>
      <c r="D115" s="166"/>
      <c r="E115" s="166"/>
      <c r="F115" s="166"/>
      <c r="G115" s="166"/>
      <c r="H115" s="166"/>
      <c r="I115" s="166"/>
      <c r="J115" s="166"/>
      <c r="K115" s="166"/>
      <c r="L115" s="166"/>
      <c r="M115" s="166"/>
      <c r="N115" s="166"/>
      <c r="O115" s="166"/>
      <c r="P115" s="166"/>
      <c r="Q115" s="166"/>
      <c r="R115" s="166"/>
      <c r="S115" s="166"/>
      <c r="T115" s="166"/>
      <c r="U115" s="166"/>
      <c r="V115" s="166"/>
      <c r="W115" s="166"/>
      <c r="X115" s="166"/>
      <c r="Y115" s="166"/>
      <c r="Z115" s="166"/>
    </row>
    <row r="116" spans="1:26" ht="14.25" customHeight="1" x14ac:dyDescent="0.25">
      <c r="A116" s="166"/>
      <c r="B116" s="166"/>
      <c r="C116" s="166"/>
      <c r="D116" s="166"/>
      <c r="E116" s="166"/>
      <c r="F116" s="166"/>
      <c r="G116" s="166"/>
      <c r="H116" s="166"/>
      <c r="I116" s="166"/>
      <c r="J116" s="166"/>
      <c r="K116" s="166"/>
      <c r="L116" s="166"/>
      <c r="M116" s="166"/>
      <c r="N116" s="166"/>
      <c r="O116" s="166"/>
      <c r="P116" s="166"/>
      <c r="Q116" s="166"/>
      <c r="R116" s="166"/>
      <c r="S116" s="166"/>
      <c r="T116" s="166"/>
      <c r="U116" s="166"/>
      <c r="V116" s="166"/>
      <c r="W116" s="166"/>
      <c r="X116" s="166"/>
      <c r="Y116" s="166"/>
      <c r="Z116" s="166"/>
    </row>
    <row r="117" spans="1:26" ht="14.25" customHeight="1" x14ac:dyDescent="0.25">
      <c r="A117" s="166"/>
      <c r="B117" s="166"/>
      <c r="C117" s="166"/>
      <c r="D117" s="166"/>
      <c r="E117" s="166"/>
      <c r="F117" s="166"/>
      <c r="G117" s="166"/>
      <c r="H117" s="166"/>
      <c r="I117" s="166"/>
      <c r="J117" s="166"/>
      <c r="K117" s="166"/>
      <c r="L117" s="166"/>
      <c r="M117" s="166"/>
      <c r="N117" s="166"/>
      <c r="O117" s="166"/>
      <c r="P117" s="166"/>
      <c r="Q117" s="166"/>
      <c r="R117" s="166"/>
      <c r="S117" s="166"/>
      <c r="T117" s="166"/>
      <c r="U117" s="166"/>
      <c r="V117" s="166"/>
      <c r="W117" s="166"/>
      <c r="X117" s="166"/>
      <c r="Y117" s="166"/>
      <c r="Z117" s="166"/>
    </row>
    <row r="118" spans="1:26" ht="14.25" customHeight="1" x14ac:dyDescent="0.25">
      <c r="A118" s="166"/>
      <c r="B118" s="166"/>
      <c r="C118" s="166"/>
      <c r="D118" s="166"/>
      <c r="E118" s="166"/>
      <c r="F118" s="166"/>
      <c r="G118" s="166"/>
      <c r="H118" s="166"/>
      <c r="I118" s="166"/>
      <c r="J118" s="166"/>
      <c r="K118" s="166"/>
      <c r="L118" s="166"/>
      <c r="M118" s="166"/>
      <c r="N118" s="166"/>
      <c r="O118" s="166"/>
      <c r="P118" s="166"/>
      <c r="Q118" s="166"/>
      <c r="R118" s="166"/>
      <c r="S118" s="166"/>
      <c r="T118" s="166"/>
      <c r="U118" s="166"/>
      <c r="V118" s="166"/>
      <c r="W118" s="166"/>
      <c r="X118" s="166"/>
      <c r="Y118" s="166"/>
      <c r="Z118" s="166"/>
    </row>
    <row r="119" spans="1:26" ht="14.25" customHeight="1" x14ac:dyDescent="0.25">
      <c r="A119" s="166"/>
      <c r="B119" s="166"/>
      <c r="C119" s="166"/>
      <c r="D119" s="166"/>
      <c r="E119" s="166"/>
      <c r="F119" s="166"/>
      <c r="G119" s="166"/>
      <c r="H119" s="166"/>
      <c r="I119" s="166"/>
      <c r="J119" s="166"/>
      <c r="K119" s="166"/>
      <c r="L119" s="166"/>
      <c r="M119" s="166"/>
      <c r="N119" s="166"/>
      <c r="O119" s="166"/>
      <c r="P119" s="166"/>
      <c r="Q119" s="166"/>
      <c r="R119" s="166"/>
      <c r="S119" s="166"/>
      <c r="T119" s="166"/>
      <c r="U119" s="166"/>
      <c r="V119" s="166"/>
      <c r="W119" s="166"/>
      <c r="X119" s="166"/>
      <c r="Y119" s="166"/>
      <c r="Z119" s="166"/>
    </row>
    <row r="120" spans="1:26" ht="14.25" customHeight="1" x14ac:dyDescent="0.25">
      <c r="A120" s="166"/>
      <c r="B120" s="166"/>
      <c r="C120" s="166"/>
      <c r="D120" s="166"/>
      <c r="E120" s="166"/>
      <c r="F120" s="166"/>
      <c r="G120" s="166"/>
      <c r="H120" s="166"/>
      <c r="I120" s="166"/>
      <c r="J120" s="166"/>
      <c r="K120" s="166"/>
      <c r="L120" s="166"/>
      <c r="M120" s="166"/>
      <c r="N120" s="166"/>
      <c r="O120" s="166"/>
      <c r="P120" s="166"/>
      <c r="Q120" s="166"/>
      <c r="R120" s="166"/>
      <c r="S120" s="166"/>
      <c r="T120" s="166"/>
      <c r="U120" s="166"/>
      <c r="V120" s="166"/>
      <c r="W120" s="166"/>
      <c r="X120" s="166"/>
      <c r="Y120" s="166"/>
      <c r="Z120" s="166"/>
    </row>
    <row r="121" spans="1:26" ht="14.25" customHeight="1" x14ac:dyDescent="0.25">
      <c r="A121" s="166"/>
      <c r="B121" s="166"/>
      <c r="C121" s="166"/>
      <c r="D121" s="166"/>
      <c r="E121" s="166"/>
      <c r="F121" s="166"/>
      <c r="G121" s="166"/>
      <c r="H121" s="166"/>
      <c r="I121" s="166"/>
      <c r="J121" s="166"/>
      <c r="K121" s="166"/>
      <c r="L121" s="166"/>
      <c r="M121" s="166"/>
      <c r="N121" s="166"/>
      <c r="O121" s="166"/>
      <c r="P121" s="166"/>
      <c r="Q121" s="166"/>
      <c r="R121" s="166"/>
      <c r="S121" s="166"/>
      <c r="T121" s="166"/>
      <c r="U121" s="166"/>
      <c r="V121" s="166"/>
      <c r="W121" s="166"/>
      <c r="X121" s="166"/>
      <c r="Y121" s="166"/>
      <c r="Z121" s="166"/>
    </row>
    <row r="122" spans="1:26" ht="14.25" customHeight="1" x14ac:dyDescent="0.25">
      <c r="A122" s="166"/>
      <c r="B122" s="166"/>
      <c r="C122" s="166"/>
      <c r="D122" s="166"/>
      <c r="E122" s="166"/>
      <c r="F122" s="166"/>
      <c r="G122" s="166"/>
      <c r="H122" s="166"/>
      <c r="I122" s="166"/>
      <c r="J122" s="166"/>
      <c r="K122" s="166"/>
      <c r="L122" s="166"/>
      <c r="M122" s="166"/>
      <c r="N122" s="166"/>
      <c r="O122" s="166"/>
      <c r="P122" s="166"/>
      <c r="Q122" s="166"/>
      <c r="R122" s="166"/>
      <c r="S122" s="166"/>
      <c r="T122" s="166"/>
      <c r="U122" s="166"/>
      <c r="V122" s="166"/>
      <c r="W122" s="166"/>
      <c r="X122" s="166"/>
      <c r="Y122" s="166"/>
      <c r="Z122" s="166"/>
    </row>
    <row r="123" spans="1:26" ht="14.25" customHeight="1" x14ac:dyDescent="0.25">
      <c r="A123" s="166"/>
      <c r="B123" s="166"/>
      <c r="C123" s="166"/>
      <c r="D123" s="166"/>
      <c r="E123" s="166"/>
      <c r="F123" s="166"/>
      <c r="G123" s="166"/>
      <c r="H123" s="166"/>
      <c r="I123" s="166"/>
      <c r="J123" s="166"/>
      <c r="K123" s="166"/>
      <c r="L123" s="166"/>
      <c r="M123" s="166"/>
      <c r="N123" s="166"/>
      <c r="O123" s="166"/>
      <c r="P123" s="166"/>
      <c r="Q123" s="166"/>
      <c r="R123" s="166"/>
      <c r="S123" s="166"/>
      <c r="T123" s="166"/>
      <c r="U123" s="166"/>
      <c r="V123" s="166"/>
      <c r="W123" s="166"/>
      <c r="X123" s="166"/>
      <c r="Y123" s="166"/>
      <c r="Z123" s="166"/>
    </row>
    <row r="124" spans="1:26" ht="14.25" customHeight="1" x14ac:dyDescent="0.25">
      <c r="A124" s="166"/>
      <c r="B124" s="166"/>
      <c r="C124" s="166"/>
      <c r="D124" s="166"/>
      <c r="E124" s="166"/>
      <c r="F124" s="166"/>
      <c r="G124" s="166"/>
      <c r="H124" s="166"/>
      <c r="I124" s="166"/>
      <c r="J124" s="166"/>
      <c r="K124" s="166"/>
      <c r="L124" s="166"/>
      <c r="M124" s="166"/>
      <c r="N124" s="166"/>
      <c r="O124" s="166"/>
      <c r="P124" s="166"/>
      <c r="Q124" s="166"/>
      <c r="R124" s="166"/>
      <c r="S124" s="166"/>
      <c r="T124" s="166"/>
      <c r="U124" s="166"/>
      <c r="V124" s="166"/>
      <c r="W124" s="166"/>
      <c r="X124" s="166"/>
      <c r="Y124" s="166"/>
      <c r="Z124" s="166"/>
    </row>
    <row r="125" spans="1:26" ht="14.25" customHeight="1" x14ac:dyDescent="0.25">
      <c r="A125" s="166"/>
      <c r="B125" s="166"/>
      <c r="C125" s="166"/>
      <c r="D125" s="166"/>
      <c r="E125" s="166"/>
      <c r="F125" s="166"/>
      <c r="G125" s="166"/>
      <c r="H125" s="166"/>
      <c r="I125" s="166"/>
      <c r="J125" s="166"/>
      <c r="K125" s="166"/>
      <c r="L125" s="166"/>
      <c r="M125" s="166"/>
      <c r="N125" s="166"/>
      <c r="O125" s="166"/>
      <c r="P125" s="166"/>
      <c r="Q125" s="166"/>
      <c r="R125" s="166"/>
      <c r="S125" s="166"/>
      <c r="T125" s="166"/>
      <c r="U125" s="166"/>
      <c r="V125" s="166"/>
      <c r="W125" s="166"/>
      <c r="X125" s="166"/>
      <c r="Y125" s="166"/>
      <c r="Z125" s="166"/>
    </row>
    <row r="126" spans="1:26" ht="14.25" customHeight="1" x14ac:dyDescent="0.25">
      <c r="A126" s="166"/>
      <c r="B126" s="166"/>
      <c r="C126" s="166"/>
      <c r="D126" s="166"/>
      <c r="E126" s="166"/>
      <c r="F126" s="166"/>
      <c r="G126" s="166"/>
      <c r="H126" s="166"/>
      <c r="I126" s="166"/>
      <c r="J126" s="166"/>
      <c r="K126" s="166"/>
      <c r="L126" s="166"/>
      <c r="M126" s="166"/>
      <c r="N126" s="166"/>
      <c r="O126" s="166"/>
      <c r="P126" s="166"/>
      <c r="Q126" s="166"/>
      <c r="R126" s="166"/>
      <c r="S126" s="166"/>
      <c r="T126" s="166"/>
      <c r="U126" s="166"/>
      <c r="V126" s="166"/>
      <c r="W126" s="166"/>
      <c r="X126" s="166"/>
      <c r="Y126" s="166"/>
      <c r="Z126" s="166"/>
    </row>
    <row r="127" spans="1:26" ht="14.25" customHeight="1" x14ac:dyDescent="0.25">
      <c r="A127" s="166"/>
      <c r="B127" s="166"/>
      <c r="C127" s="166"/>
      <c r="D127" s="166"/>
      <c r="E127" s="166"/>
      <c r="F127" s="166"/>
      <c r="G127" s="166"/>
      <c r="H127" s="166"/>
      <c r="I127" s="166"/>
      <c r="J127" s="166"/>
      <c r="K127" s="166"/>
      <c r="L127" s="166"/>
      <c r="M127" s="166"/>
      <c r="N127" s="166"/>
      <c r="O127" s="166"/>
      <c r="P127" s="166"/>
      <c r="Q127" s="166"/>
      <c r="R127" s="166"/>
      <c r="S127" s="166"/>
      <c r="T127" s="166"/>
      <c r="U127" s="166"/>
      <c r="V127" s="166"/>
      <c r="W127" s="166"/>
      <c r="X127" s="166"/>
      <c r="Y127" s="166"/>
      <c r="Z127" s="166"/>
    </row>
    <row r="128" spans="1:26" ht="14.25" customHeight="1" x14ac:dyDescent="0.25">
      <c r="A128" s="166"/>
      <c r="B128" s="166"/>
      <c r="C128" s="166"/>
      <c r="D128" s="166"/>
      <c r="E128" s="166"/>
      <c r="F128" s="166"/>
      <c r="G128" s="166"/>
      <c r="H128" s="166"/>
      <c r="I128" s="166"/>
      <c r="J128" s="166"/>
      <c r="K128" s="166"/>
      <c r="L128" s="166"/>
      <c r="M128" s="166"/>
      <c r="N128" s="166"/>
      <c r="O128" s="166"/>
      <c r="P128" s="166"/>
      <c r="Q128" s="166"/>
      <c r="R128" s="166"/>
      <c r="S128" s="166"/>
      <c r="T128" s="166"/>
      <c r="U128" s="166"/>
      <c r="V128" s="166"/>
      <c r="W128" s="166"/>
      <c r="X128" s="166"/>
      <c r="Y128" s="166"/>
      <c r="Z128" s="166"/>
    </row>
    <row r="129" spans="1:26" ht="14.25" customHeight="1" x14ac:dyDescent="0.25">
      <c r="A129" s="166"/>
      <c r="B129" s="166"/>
      <c r="C129" s="166"/>
      <c r="D129" s="166"/>
      <c r="E129" s="166"/>
      <c r="F129" s="166"/>
      <c r="G129" s="166"/>
      <c r="H129" s="166"/>
      <c r="I129" s="166"/>
      <c r="J129" s="166"/>
      <c r="K129" s="166"/>
      <c r="L129" s="166"/>
      <c r="M129" s="166"/>
      <c r="N129" s="166"/>
      <c r="O129" s="166"/>
      <c r="P129" s="166"/>
      <c r="Q129" s="166"/>
      <c r="R129" s="166"/>
      <c r="S129" s="166"/>
      <c r="T129" s="166"/>
      <c r="U129" s="166"/>
      <c r="V129" s="166"/>
      <c r="W129" s="166"/>
      <c r="X129" s="166"/>
      <c r="Y129" s="166"/>
      <c r="Z129" s="166"/>
    </row>
    <row r="130" spans="1:26" ht="14.25" customHeight="1" x14ac:dyDescent="0.25">
      <c r="A130" s="166"/>
      <c r="B130" s="166"/>
      <c r="C130" s="166"/>
      <c r="D130" s="166"/>
      <c r="E130" s="166"/>
      <c r="F130" s="166"/>
      <c r="G130" s="166"/>
      <c r="H130" s="166"/>
      <c r="I130" s="166"/>
      <c r="J130" s="166"/>
      <c r="K130" s="166"/>
      <c r="L130" s="166"/>
      <c r="M130" s="166"/>
      <c r="N130" s="166"/>
      <c r="O130" s="166"/>
      <c r="P130" s="166"/>
      <c r="Q130" s="166"/>
      <c r="R130" s="166"/>
      <c r="S130" s="166"/>
      <c r="T130" s="166"/>
      <c r="U130" s="166"/>
      <c r="V130" s="166"/>
      <c r="W130" s="166"/>
      <c r="X130" s="166"/>
      <c r="Y130" s="166"/>
      <c r="Z130" s="166"/>
    </row>
    <row r="131" spans="1:26" ht="14.25" customHeight="1" x14ac:dyDescent="0.25">
      <c r="A131" s="166"/>
      <c r="B131" s="166"/>
      <c r="C131" s="166"/>
      <c r="D131" s="166"/>
      <c r="E131" s="166"/>
      <c r="F131" s="166"/>
      <c r="G131" s="166"/>
      <c r="H131" s="166"/>
      <c r="I131" s="166"/>
      <c r="J131" s="166"/>
      <c r="K131" s="166"/>
      <c r="L131" s="166"/>
      <c r="M131" s="166"/>
      <c r="N131" s="166"/>
      <c r="O131" s="166"/>
      <c r="P131" s="166"/>
      <c r="Q131" s="166"/>
      <c r="R131" s="166"/>
      <c r="S131" s="166"/>
      <c r="T131" s="166"/>
      <c r="U131" s="166"/>
      <c r="V131" s="166"/>
      <c r="W131" s="166"/>
      <c r="X131" s="166"/>
      <c r="Y131" s="166"/>
      <c r="Z131" s="166"/>
    </row>
    <row r="132" spans="1:26" ht="14.25" customHeight="1" x14ac:dyDescent="0.25">
      <c r="A132" s="166"/>
      <c r="B132" s="166"/>
      <c r="C132" s="166"/>
      <c r="D132" s="166"/>
      <c r="E132" s="166"/>
      <c r="F132" s="166"/>
      <c r="G132" s="166"/>
      <c r="H132" s="166"/>
      <c r="I132" s="166"/>
      <c r="J132" s="166"/>
      <c r="K132" s="166"/>
      <c r="L132" s="166"/>
      <c r="M132" s="166"/>
      <c r="N132" s="166"/>
      <c r="O132" s="166"/>
      <c r="P132" s="166"/>
      <c r="Q132" s="166"/>
      <c r="R132" s="166"/>
      <c r="S132" s="166"/>
      <c r="T132" s="166"/>
      <c r="U132" s="166"/>
      <c r="V132" s="166"/>
      <c r="W132" s="166"/>
      <c r="X132" s="166"/>
      <c r="Y132" s="166"/>
      <c r="Z132" s="166"/>
    </row>
    <row r="133" spans="1:26" ht="14.25" customHeight="1" x14ac:dyDescent="0.25">
      <c r="A133" s="166"/>
      <c r="B133" s="166"/>
      <c r="C133" s="166"/>
      <c r="D133" s="166"/>
      <c r="E133" s="166"/>
      <c r="F133" s="166"/>
      <c r="G133" s="166"/>
      <c r="H133" s="166"/>
      <c r="I133" s="166"/>
      <c r="J133" s="166"/>
      <c r="K133" s="166"/>
      <c r="L133" s="166"/>
      <c r="M133" s="166"/>
      <c r="N133" s="166"/>
      <c r="O133" s="166"/>
      <c r="P133" s="166"/>
      <c r="Q133" s="166"/>
      <c r="R133" s="166"/>
      <c r="S133" s="166"/>
      <c r="T133" s="166"/>
      <c r="U133" s="166"/>
      <c r="V133" s="166"/>
      <c r="W133" s="166"/>
      <c r="X133" s="166"/>
      <c r="Y133" s="166"/>
      <c r="Z133" s="166"/>
    </row>
    <row r="134" spans="1:26" ht="14.25" customHeight="1" x14ac:dyDescent="0.25">
      <c r="A134" s="166"/>
      <c r="B134" s="166"/>
      <c r="C134" s="166"/>
      <c r="D134" s="166"/>
      <c r="E134" s="166"/>
      <c r="F134" s="166"/>
      <c r="G134" s="166"/>
      <c r="H134" s="166"/>
      <c r="I134" s="166"/>
      <c r="J134" s="166"/>
      <c r="K134" s="166"/>
      <c r="L134" s="166"/>
      <c r="M134" s="166"/>
      <c r="N134" s="166"/>
      <c r="O134" s="166"/>
      <c r="P134" s="166"/>
      <c r="Q134" s="166"/>
      <c r="R134" s="166"/>
      <c r="S134" s="166"/>
      <c r="T134" s="166"/>
      <c r="U134" s="166"/>
      <c r="V134" s="166"/>
      <c r="W134" s="166"/>
      <c r="X134" s="166"/>
      <c r="Y134" s="166"/>
      <c r="Z134" s="166"/>
    </row>
    <row r="135" spans="1:26" ht="14.25" customHeight="1" x14ac:dyDescent="0.25">
      <c r="A135" s="166"/>
      <c r="B135" s="166"/>
      <c r="C135" s="166"/>
      <c r="D135" s="166"/>
      <c r="E135" s="166"/>
      <c r="F135" s="166"/>
      <c r="G135" s="166"/>
      <c r="H135" s="166"/>
      <c r="I135" s="166"/>
      <c r="J135" s="166"/>
      <c r="K135" s="166"/>
      <c r="L135" s="166"/>
      <c r="M135" s="166"/>
      <c r="N135" s="166"/>
      <c r="O135" s="166"/>
      <c r="P135" s="166"/>
      <c r="Q135" s="166"/>
      <c r="R135" s="166"/>
      <c r="S135" s="166"/>
      <c r="T135" s="166"/>
      <c r="U135" s="166"/>
      <c r="V135" s="166"/>
      <c r="W135" s="166"/>
      <c r="X135" s="166"/>
      <c r="Y135" s="166"/>
      <c r="Z135" s="166"/>
    </row>
    <row r="136" spans="1:26" ht="14.25" customHeight="1" x14ac:dyDescent="0.25">
      <c r="A136" s="166"/>
      <c r="B136" s="166"/>
      <c r="C136" s="166"/>
      <c r="D136" s="166"/>
      <c r="E136" s="166"/>
      <c r="F136" s="166"/>
      <c r="G136" s="166"/>
      <c r="H136" s="166"/>
      <c r="I136" s="166"/>
      <c r="J136" s="166"/>
      <c r="K136" s="166"/>
      <c r="L136" s="166"/>
      <c r="M136" s="166"/>
      <c r="N136" s="166"/>
      <c r="O136" s="166"/>
      <c r="P136" s="166"/>
      <c r="Q136" s="166"/>
      <c r="R136" s="166"/>
      <c r="S136" s="166"/>
      <c r="T136" s="166"/>
      <c r="U136" s="166"/>
      <c r="V136" s="166"/>
      <c r="W136" s="166"/>
      <c r="X136" s="166"/>
      <c r="Y136" s="166"/>
      <c r="Z136" s="166"/>
    </row>
    <row r="137" spans="1:26" ht="14.25" customHeight="1" x14ac:dyDescent="0.25">
      <c r="A137" s="166"/>
      <c r="B137" s="166"/>
      <c r="C137" s="166"/>
      <c r="D137" s="166"/>
      <c r="E137" s="166"/>
      <c r="F137" s="166"/>
      <c r="G137" s="166"/>
      <c r="H137" s="166"/>
      <c r="I137" s="166"/>
      <c r="J137" s="166"/>
      <c r="K137" s="166"/>
      <c r="L137" s="166"/>
      <c r="M137" s="166"/>
      <c r="N137" s="166"/>
      <c r="O137" s="166"/>
      <c r="P137" s="166"/>
      <c r="Q137" s="166"/>
      <c r="R137" s="166"/>
      <c r="S137" s="166"/>
      <c r="T137" s="166"/>
      <c r="U137" s="166"/>
      <c r="V137" s="166"/>
      <c r="W137" s="166"/>
      <c r="X137" s="166"/>
      <c r="Y137" s="166"/>
      <c r="Z137" s="166"/>
    </row>
    <row r="138" spans="1:26" ht="14.25" customHeight="1" x14ac:dyDescent="0.25">
      <c r="A138" s="166"/>
      <c r="B138" s="166"/>
      <c r="C138" s="166"/>
      <c r="D138" s="166"/>
      <c r="E138" s="166"/>
      <c r="F138" s="166"/>
      <c r="G138" s="166"/>
      <c r="H138" s="166"/>
      <c r="I138" s="166"/>
      <c r="J138" s="166"/>
      <c r="K138" s="166"/>
      <c r="L138" s="166"/>
      <c r="M138" s="166"/>
      <c r="N138" s="166"/>
      <c r="O138" s="166"/>
      <c r="P138" s="166"/>
      <c r="Q138" s="166"/>
      <c r="R138" s="166"/>
      <c r="S138" s="166"/>
      <c r="T138" s="166"/>
      <c r="U138" s="166"/>
      <c r="V138" s="166"/>
      <c r="W138" s="166"/>
      <c r="X138" s="166"/>
      <c r="Y138" s="166"/>
      <c r="Z138" s="166"/>
    </row>
    <row r="139" spans="1:26" ht="14.25" customHeight="1" x14ac:dyDescent="0.25">
      <c r="A139" s="166"/>
      <c r="B139" s="166"/>
      <c r="C139" s="166"/>
      <c r="D139" s="166"/>
      <c r="E139" s="166"/>
      <c r="F139" s="166"/>
      <c r="G139" s="166"/>
      <c r="H139" s="166"/>
      <c r="I139" s="166"/>
      <c r="J139" s="166"/>
      <c r="K139" s="166"/>
      <c r="L139" s="166"/>
      <c r="M139" s="166"/>
      <c r="N139" s="166"/>
      <c r="O139" s="166"/>
      <c r="P139" s="166"/>
      <c r="Q139" s="166"/>
      <c r="R139" s="166"/>
      <c r="S139" s="166"/>
      <c r="T139" s="166"/>
      <c r="U139" s="166"/>
      <c r="V139" s="166"/>
      <c r="W139" s="166"/>
      <c r="X139" s="166"/>
      <c r="Y139" s="166"/>
      <c r="Z139" s="166"/>
    </row>
    <row r="140" spans="1:26" ht="14.25" customHeight="1" x14ac:dyDescent="0.25">
      <c r="A140" s="166"/>
      <c r="B140" s="166"/>
      <c r="C140" s="166"/>
      <c r="D140" s="166"/>
      <c r="E140" s="166"/>
      <c r="F140" s="166"/>
      <c r="G140" s="166"/>
      <c r="H140" s="166"/>
      <c r="I140" s="166"/>
      <c r="J140" s="166"/>
      <c r="K140" s="166"/>
      <c r="L140" s="166"/>
      <c r="M140" s="166"/>
      <c r="N140" s="166"/>
      <c r="O140" s="166"/>
      <c r="P140" s="166"/>
      <c r="Q140" s="166"/>
      <c r="R140" s="166"/>
      <c r="S140" s="166"/>
      <c r="T140" s="166"/>
      <c r="U140" s="166"/>
      <c r="V140" s="166"/>
      <c r="W140" s="166"/>
      <c r="X140" s="166"/>
      <c r="Y140" s="166"/>
      <c r="Z140" s="166"/>
    </row>
    <row r="141" spans="1:26" ht="14.25" customHeight="1" x14ac:dyDescent="0.25">
      <c r="A141" s="166"/>
      <c r="B141" s="166"/>
      <c r="C141" s="166"/>
      <c r="D141" s="166"/>
      <c r="E141" s="166"/>
      <c r="F141" s="166"/>
      <c r="G141" s="166"/>
      <c r="H141" s="166"/>
      <c r="I141" s="166"/>
      <c r="J141" s="166"/>
      <c r="K141" s="166"/>
      <c r="L141" s="166"/>
      <c r="M141" s="166"/>
      <c r="N141" s="166"/>
      <c r="O141" s="166"/>
      <c r="P141" s="166"/>
      <c r="Q141" s="166"/>
      <c r="R141" s="166"/>
      <c r="S141" s="166"/>
      <c r="T141" s="166"/>
      <c r="U141" s="166"/>
      <c r="V141" s="166"/>
      <c r="W141" s="166"/>
      <c r="X141" s="166"/>
      <c r="Y141" s="166"/>
      <c r="Z141" s="166"/>
    </row>
    <row r="142" spans="1:26" ht="14.25" customHeight="1" x14ac:dyDescent="0.25">
      <c r="A142" s="166"/>
      <c r="B142" s="166"/>
      <c r="C142" s="166"/>
      <c r="D142" s="166"/>
      <c r="E142" s="166"/>
      <c r="F142" s="166"/>
      <c r="G142" s="166"/>
      <c r="H142" s="166"/>
      <c r="I142" s="166"/>
      <c r="J142" s="166"/>
      <c r="K142" s="166"/>
      <c r="L142" s="166"/>
      <c r="M142" s="166"/>
      <c r="N142" s="166"/>
      <c r="O142" s="166"/>
      <c r="P142" s="166"/>
      <c r="Q142" s="166"/>
      <c r="R142" s="166"/>
      <c r="S142" s="166"/>
      <c r="T142" s="166"/>
      <c r="U142" s="166"/>
      <c r="V142" s="166"/>
      <c r="W142" s="166"/>
      <c r="X142" s="166"/>
      <c r="Y142" s="166"/>
      <c r="Z142" s="166"/>
    </row>
    <row r="143" spans="1:26" ht="14.25" customHeight="1" x14ac:dyDescent="0.25">
      <c r="A143" s="166"/>
      <c r="B143" s="166"/>
      <c r="C143" s="166"/>
      <c r="D143" s="166"/>
      <c r="E143" s="166"/>
      <c r="F143" s="166"/>
      <c r="G143" s="166"/>
      <c r="H143" s="166"/>
      <c r="I143" s="166"/>
      <c r="J143" s="166"/>
      <c r="K143" s="166"/>
      <c r="L143" s="166"/>
      <c r="M143" s="166"/>
      <c r="N143" s="166"/>
      <c r="O143" s="166"/>
      <c r="P143" s="166"/>
      <c r="Q143" s="166"/>
      <c r="R143" s="166"/>
      <c r="S143" s="166"/>
      <c r="T143" s="166"/>
      <c r="U143" s="166"/>
      <c r="V143" s="166"/>
      <c r="W143" s="166"/>
      <c r="X143" s="166"/>
      <c r="Y143" s="166"/>
      <c r="Z143" s="166"/>
    </row>
    <row r="144" spans="1:26" ht="14.25" customHeight="1" x14ac:dyDescent="0.25">
      <c r="A144" s="166"/>
      <c r="B144" s="166"/>
      <c r="C144" s="166"/>
      <c r="D144" s="166"/>
      <c r="E144" s="166"/>
      <c r="F144" s="166"/>
      <c r="G144" s="166"/>
      <c r="H144" s="166"/>
      <c r="I144" s="166"/>
      <c r="J144" s="166"/>
      <c r="K144" s="166"/>
      <c r="L144" s="166"/>
      <c r="M144" s="166"/>
      <c r="N144" s="166"/>
      <c r="O144" s="166"/>
      <c r="P144" s="166"/>
      <c r="Q144" s="166"/>
      <c r="R144" s="166"/>
      <c r="S144" s="166"/>
      <c r="T144" s="166"/>
      <c r="U144" s="166"/>
      <c r="V144" s="166"/>
      <c r="W144" s="166"/>
      <c r="X144" s="166"/>
      <c r="Y144" s="166"/>
      <c r="Z144" s="166"/>
    </row>
    <row r="145" spans="1:26" ht="14.25" customHeight="1" x14ac:dyDescent="0.25">
      <c r="A145" s="166"/>
      <c r="B145" s="166"/>
      <c r="C145" s="166"/>
      <c r="D145" s="166"/>
      <c r="E145" s="166"/>
      <c r="F145" s="166"/>
      <c r="G145" s="166"/>
      <c r="H145" s="166"/>
      <c r="I145" s="166"/>
      <c r="J145" s="166"/>
      <c r="K145" s="166"/>
      <c r="L145" s="166"/>
      <c r="M145" s="166"/>
      <c r="N145" s="166"/>
      <c r="O145" s="166"/>
      <c r="P145" s="166"/>
      <c r="Q145" s="166"/>
      <c r="R145" s="166"/>
      <c r="S145" s="166"/>
      <c r="T145" s="166"/>
      <c r="U145" s="166"/>
      <c r="V145" s="166"/>
      <c r="W145" s="166"/>
      <c r="X145" s="166"/>
      <c r="Y145" s="166"/>
      <c r="Z145" s="166"/>
    </row>
    <row r="146" spans="1:26" ht="14.25" customHeight="1" x14ac:dyDescent="0.25">
      <c r="A146" s="166"/>
      <c r="B146" s="166"/>
      <c r="C146" s="166"/>
      <c r="D146" s="166"/>
      <c r="E146" s="166"/>
      <c r="F146" s="166"/>
      <c r="G146" s="166"/>
      <c r="H146" s="166"/>
      <c r="I146" s="166"/>
      <c r="J146" s="166"/>
      <c r="K146" s="166"/>
      <c r="L146" s="166"/>
      <c r="M146" s="166"/>
      <c r="N146" s="166"/>
      <c r="O146" s="166"/>
      <c r="P146" s="166"/>
      <c r="Q146" s="166"/>
      <c r="R146" s="166"/>
      <c r="S146" s="166"/>
      <c r="T146" s="166"/>
      <c r="U146" s="166"/>
      <c r="V146" s="166"/>
      <c r="W146" s="166"/>
      <c r="X146" s="166"/>
      <c r="Y146" s="166"/>
      <c r="Z146" s="166"/>
    </row>
    <row r="147" spans="1:26" ht="14.25" customHeight="1" x14ac:dyDescent="0.25">
      <c r="A147" s="166"/>
      <c r="B147" s="166"/>
      <c r="C147" s="166"/>
      <c r="D147" s="166"/>
      <c r="E147" s="166"/>
      <c r="F147" s="166"/>
      <c r="G147" s="166"/>
      <c r="H147" s="166"/>
      <c r="I147" s="166"/>
      <c r="J147" s="166"/>
      <c r="K147" s="166"/>
      <c r="L147" s="166"/>
      <c r="M147" s="166"/>
      <c r="N147" s="166"/>
      <c r="O147" s="166"/>
      <c r="P147" s="166"/>
      <c r="Q147" s="166"/>
      <c r="R147" s="166"/>
      <c r="S147" s="166"/>
      <c r="T147" s="166"/>
      <c r="U147" s="166"/>
      <c r="V147" s="166"/>
      <c r="W147" s="166"/>
      <c r="X147" s="166"/>
      <c r="Y147" s="166"/>
      <c r="Z147" s="166"/>
    </row>
    <row r="148" spans="1:26" ht="14.25" customHeight="1" x14ac:dyDescent="0.25">
      <c r="A148" s="166"/>
      <c r="B148" s="166"/>
      <c r="C148" s="166"/>
      <c r="D148" s="166"/>
      <c r="E148" s="166"/>
      <c r="F148" s="166"/>
      <c r="G148" s="166"/>
      <c r="H148" s="166"/>
      <c r="I148" s="166"/>
      <c r="J148" s="166"/>
      <c r="K148" s="166"/>
      <c r="L148" s="166"/>
      <c r="M148" s="166"/>
      <c r="N148" s="166"/>
      <c r="O148" s="166"/>
      <c r="P148" s="166"/>
      <c r="Q148" s="166"/>
      <c r="R148" s="166"/>
      <c r="S148" s="166"/>
      <c r="T148" s="166"/>
      <c r="U148" s="166"/>
      <c r="V148" s="166"/>
      <c r="W148" s="166"/>
      <c r="X148" s="166"/>
      <c r="Y148" s="166"/>
      <c r="Z148" s="166"/>
    </row>
    <row r="149" spans="1:26" ht="14.25" customHeight="1" x14ac:dyDescent="0.25">
      <c r="A149" s="166"/>
      <c r="B149" s="166"/>
      <c r="C149" s="166"/>
      <c r="D149" s="166"/>
      <c r="E149" s="166"/>
      <c r="F149" s="166"/>
      <c r="G149" s="166"/>
      <c r="H149" s="166"/>
      <c r="I149" s="166"/>
      <c r="J149" s="166"/>
      <c r="K149" s="166"/>
      <c r="L149" s="166"/>
      <c r="M149" s="166"/>
      <c r="N149" s="166"/>
      <c r="O149" s="166"/>
      <c r="P149" s="166"/>
      <c r="Q149" s="166"/>
      <c r="R149" s="166"/>
      <c r="S149" s="166"/>
      <c r="T149" s="166"/>
      <c r="U149" s="166"/>
      <c r="V149" s="166"/>
      <c r="W149" s="166"/>
      <c r="X149" s="166"/>
      <c r="Y149" s="166"/>
      <c r="Z149" s="166"/>
    </row>
    <row r="150" spans="1:26" ht="14.25" customHeight="1" x14ac:dyDescent="0.25">
      <c r="A150" s="166"/>
      <c r="B150" s="166"/>
      <c r="C150" s="166"/>
      <c r="D150" s="166"/>
      <c r="E150" s="166"/>
      <c r="F150" s="166"/>
      <c r="G150" s="166"/>
      <c r="H150" s="166"/>
      <c r="I150" s="166"/>
      <c r="J150" s="166"/>
      <c r="K150" s="166"/>
      <c r="L150" s="166"/>
      <c r="M150" s="166"/>
      <c r="N150" s="166"/>
      <c r="O150" s="166"/>
      <c r="P150" s="166"/>
      <c r="Q150" s="166"/>
      <c r="R150" s="166"/>
      <c r="S150" s="166"/>
      <c r="T150" s="166"/>
      <c r="U150" s="166"/>
      <c r="V150" s="166"/>
      <c r="W150" s="166"/>
      <c r="X150" s="166"/>
      <c r="Y150" s="166"/>
      <c r="Z150" s="166"/>
    </row>
    <row r="151" spans="1:26" ht="14.25" customHeight="1" x14ac:dyDescent="0.25">
      <c r="A151" s="166"/>
      <c r="B151" s="166"/>
      <c r="C151" s="166"/>
      <c r="D151" s="166"/>
      <c r="E151" s="166"/>
      <c r="F151" s="166"/>
      <c r="G151" s="166"/>
      <c r="H151" s="166"/>
      <c r="I151" s="166"/>
      <c r="J151" s="166"/>
      <c r="K151" s="166"/>
      <c r="L151" s="166"/>
      <c r="M151" s="166"/>
      <c r="N151" s="166"/>
      <c r="O151" s="166"/>
      <c r="P151" s="166"/>
      <c r="Q151" s="166"/>
      <c r="R151" s="166"/>
      <c r="S151" s="166"/>
      <c r="T151" s="166"/>
      <c r="U151" s="166"/>
      <c r="V151" s="166"/>
      <c r="W151" s="166"/>
      <c r="X151" s="166"/>
      <c r="Y151" s="166"/>
      <c r="Z151" s="166"/>
    </row>
    <row r="152" spans="1:26" ht="14.25" customHeight="1" x14ac:dyDescent="0.25">
      <c r="A152" s="166"/>
      <c r="B152" s="166"/>
      <c r="C152" s="166"/>
      <c r="D152" s="166"/>
      <c r="E152" s="166"/>
      <c r="F152" s="166"/>
      <c r="G152" s="166"/>
      <c r="H152" s="166"/>
      <c r="I152" s="166"/>
      <c r="J152" s="166"/>
      <c r="K152" s="166"/>
      <c r="L152" s="166"/>
      <c r="M152" s="166"/>
      <c r="N152" s="166"/>
      <c r="O152" s="166"/>
      <c r="P152" s="166"/>
      <c r="Q152" s="166"/>
      <c r="R152" s="166"/>
      <c r="S152" s="166"/>
      <c r="T152" s="166"/>
      <c r="U152" s="166"/>
      <c r="V152" s="166"/>
      <c r="W152" s="166"/>
      <c r="X152" s="166"/>
      <c r="Y152" s="166"/>
      <c r="Z152" s="166"/>
    </row>
    <row r="153" spans="1:26" ht="14.25" customHeight="1" x14ac:dyDescent="0.25">
      <c r="A153" s="166"/>
      <c r="B153" s="166"/>
      <c r="C153" s="166"/>
      <c r="D153" s="166"/>
      <c r="E153" s="166"/>
      <c r="F153" s="166"/>
      <c r="G153" s="166"/>
      <c r="H153" s="166"/>
      <c r="I153" s="166"/>
      <c r="J153" s="166"/>
      <c r="K153" s="166"/>
      <c r="L153" s="166"/>
      <c r="M153" s="166"/>
      <c r="N153" s="166"/>
      <c r="O153" s="166"/>
      <c r="P153" s="166"/>
      <c r="Q153" s="166"/>
      <c r="R153" s="166"/>
      <c r="S153" s="166"/>
      <c r="T153" s="166"/>
      <c r="U153" s="166"/>
      <c r="V153" s="166"/>
      <c r="W153" s="166"/>
      <c r="X153" s="166"/>
      <c r="Y153" s="166"/>
      <c r="Z153" s="166"/>
    </row>
    <row r="154" spans="1:26" ht="14.25" customHeight="1" x14ac:dyDescent="0.25">
      <c r="A154" s="166"/>
      <c r="B154" s="166"/>
      <c r="C154" s="166"/>
      <c r="D154" s="166"/>
      <c r="E154" s="166"/>
      <c r="F154" s="166"/>
      <c r="G154" s="166"/>
      <c r="H154" s="166"/>
      <c r="I154" s="166"/>
      <c r="J154" s="166"/>
      <c r="K154" s="166"/>
      <c r="L154" s="166"/>
      <c r="M154" s="166"/>
      <c r="N154" s="166"/>
      <c r="O154" s="166"/>
      <c r="P154" s="166"/>
      <c r="Q154" s="166"/>
      <c r="R154" s="166"/>
      <c r="S154" s="166"/>
      <c r="T154" s="166"/>
      <c r="U154" s="166"/>
      <c r="V154" s="166"/>
      <c r="W154" s="166"/>
      <c r="X154" s="166"/>
      <c r="Y154" s="166"/>
      <c r="Z154" s="166"/>
    </row>
    <row r="155" spans="1:26" ht="14.25" customHeight="1" x14ac:dyDescent="0.25">
      <c r="A155" s="166"/>
      <c r="B155" s="166"/>
      <c r="C155" s="166"/>
      <c r="D155" s="166"/>
      <c r="E155" s="166"/>
      <c r="F155" s="166"/>
      <c r="G155" s="166"/>
      <c r="H155" s="166"/>
      <c r="I155" s="166"/>
      <c r="J155" s="166"/>
      <c r="K155" s="166"/>
      <c r="L155" s="166"/>
      <c r="M155" s="166"/>
      <c r="N155" s="166"/>
      <c r="O155" s="166"/>
      <c r="P155" s="166"/>
      <c r="Q155" s="166"/>
      <c r="R155" s="166"/>
      <c r="S155" s="166"/>
      <c r="T155" s="166"/>
      <c r="U155" s="166"/>
      <c r="V155" s="166"/>
      <c r="W155" s="166"/>
      <c r="X155" s="166"/>
      <c r="Y155" s="166"/>
      <c r="Z155" s="166"/>
    </row>
    <row r="156" spans="1:26" ht="14.25" customHeight="1" x14ac:dyDescent="0.25">
      <c r="A156" s="166"/>
      <c r="B156" s="166"/>
      <c r="C156" s="166"/>
      <c r="D156" s="166"/>
      <c r="E156" s="166"/>
      <c r="F156" s="166"/>
      <c r="G156" s="166"/>
      <c r="H156" s="166"/>
      <c r="I156" s="166"/>
      <c r="J156" s="166"/>
      <c r="K156" s="166"/>
      <c r="L156" s="166"/>
      <c r="M156" s="166"/>
      <c r="N156" s="166"/>
      <c r="O156" s="166"/>
      <c r="P156" s="166"/>
      <c r="Q156" s="166"/>
      <c r="R156" s="166"/>
      <c r="S156" s="166"/>
      <c r="T156" s="166"/>
      <c r="U156" s="166"/>
      <c r="V156" s="166"/>
      <c r="W156" s="166"/>
      <c r="X156" s="166"/>
      <c r="Y156" s="166"/>
      <c r="Z156" s="166"/>
    </row>
    <row r="157" spans="1:26" ht="14.25" customHeight="1" x14ac:dyDescent="0.25">
      <c r="A157" s="166"/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66"/>
      <c r="M157" s="166"/>
      <c r="N157" s="166"/>
      <c r="O157" s="166"/>
      <c r="P157" s="166"/>
      <c r="Q157" s="166"/>
      <c r="R157" s="166"/>
      <c r="S157" s="166"/>
      <c r="T157" s="166"/>
      <c r="U157" s="166"/>
      <c r="V157" s="166"/>
      <c r="W157" s="166"/>
      <c r="X157" s="166"/>
      <c r="Y157" s="166"/>
      <c r="Z157" s="166"/>
    </row>
    <row r="158" spans="1:26" ht="14.25" customHeight="1" x14ac:dyDescent="0.25">
      <c r="A158" s="166"/>
      <c r="B158" s="166"/>
      <c r="C158" s="166"/>
      <c r="D158" s="166"/>
      <c r="E158" s="166"/>
      <c r="F158" s="166"/>
      <c r="G158" s="166"/>
      <c r="H158" s="166"/>
      <c r="I158" s="166"/>
      <c r="J158" s="166"/>
      <c r="K158" s="166"/>
      <c r="L158" s="166"/>
      <c r="M158" s="166"/>
      <c r="N158" s="166"/>
      <c r="O158" s="166"/>
      <c r="P158" s="166"/>
      <c r="Q158" s="166"/>
      <c r="R158" s="166"/>
      <c r="S158" s="166"/>
      <c r="T158" s="166"/>
      <c r="U158" s="166"/>
      <c r="V158" s="166"/>
      <c r="W158" s="166"/>
      <c r="X158" s="166"/>
      <c r="Y158" s="166"/>
      <c r="Z158" s="166"/>
    </row>
    <row r="159" spans="1:26" ht="14.25" customHeight="1" x14ac:dyDescent="0.25">
      <c r="A159" s="166"/>
      <c r="B159" s="166"/>
      <c r="C159" s="166"/>
      <c r="D159" s="166"/>
      <c r="E159" s="166"/>
      <c r="F159" s="166"/>
      <c r="G159" s="166"/>
      <c r="H159" s="166"/>
      <c r="I159" s="166"/>
      <c r="J159" s="166"/>
      <c r="K159" s="166"/>
      <c r="L159" s="166"/>
      <c r="M159" s="166"/>
      <c r="N159" s="166"/>
      <c r="O159" s="166"/>
      <c r="P159" s="166"/>
      <c r="Q159" s="166"/>
      <c r="R159" s="166"/>
      <c r="S159" s="166"/>
      <c r="T159" s="166"/>
      <c r="U159" s="166"/>
      <c r="V159" s="166"/>
      <c r="W159" s="166"/>
      <c r="X159" s="166"/>
      <c r="Y159" s="166"/>
      <c r="Z159" s="166"/>
    </row>
    <row r="160" spans="1:26" ht="14.25" customHeight="1" x14ac:dyDescent="0.25">
      <c r="A160" s="166"/>
      <c r="B160" s="166"/>
      <c r="C160" s="166"/>
      <c r="D160" s="166"/>
      <c r="E160" s="166"/>
      <c r="F160" s="166"/>
      <c r="G160" s="166"/>
      <c r="H160" s="166"/>
      <c r="I160" s="166"/>
      <c r="J160" s="166"/>
      <c r="K160" s="166"/>
      <c r="L160" s="166"/>
      <c r="M160" s="166"/>
      <c r="N160" s="166"/>
      <c r="O160" s="166"/>
      <c r="P160" s="166"/>
      <c r="Q160" s="166"/>
      <c r="R160" s="166"/>
      <c r="S160" s="166"/>
      <c r="T160" s="166"/>
      <c r="U160" s="166"/>
      <c r="V160" s="166"/>
      <c r="W160" s="166"/>
      <c r="X160" s="166"/>
      <c r="Y160" s="166"/>
      <c r="Z160" s="166"/>
    </row>
    <row r="161" spans="1:26" ht="14.25" customHeight="1" x14ac:dyDescent="0.25">
      <c r="A161" s="166"/>
      <c r="B161" s="166"/>
      <c r="C161" s="166"/>
      <c r="D161" s="166"/>
      <c r="E161" s="166"/>
      <c r="F161" s="166"/>
      <c r="G161" s="166"/>
      <c r="H161" s="166"/>
      <c r="I161" s="166"/>
      <c r="J161" s="166"/>
      <c r="K161" s="166"/>
      <c r="L161" s="166"/>
      <c r="M161" s="166"/>
      <c r="N161" s="166"/>
      <c r="O161" s="166"/>
      <c r="P161" s="166"/>
      <c r="Q161" s="166"/>
      <c r="R161" s="166"/>
      <c r="S161" s="166"/>
      <c r="T161" s="166"/>
      <c r="U161" s="166"/>
      <c r="V161" s="166"/>
      <c r="W161" s="166"/>
      <c r="X161" s="166"/>
      <c r="Y161" s="166"/>
      <c r="Z161" s="166"/>
    </row>
    <row r="162" spans="1:26" ht="14.25" customHeight="1" x14ac:dyDescent="0.25">
      <c r="A162" s="166"/>
      <c r="B162" s="166"/>
      <c r="C162" s="166"/>
      <c r="D162" s="166"/>
      <c r="E162" s="166"/>
      <c r="F162" s="166"/>
      <c r="G162" s="166"/>
      <c r="H162" s="166"/>
      <c r="I162" s="166"/>
      <c r="J162" s="166"/>
      <c r="K162" s="166"/>
      <c r="L162" s="166"/>
      <c r="M162" s="166"/>
      <c r="N162" s="166"/>
      <c r="O162" s="166"/>
      <c r="P162" s="166"/>
      <c r="Q162" s="166"/>
      <c r="R162" s="166"/>
      <c r="S162" s="166"/>
      <c r="T162" s="166"/>
      <c r="U162" s="166"/>
      <c r="V162" s="166"/>
      <c r="W162" s="166"/>
      <c r="X162" s="166"/>
      <c r="Y162" s="166"/>
      <c r="Z162" s="166"/>
    </row>
    <row r="163" spans="1:26" ht="14.25" customHeight="1" x14ac:dyDescent="0.25">
      <c r="A163" s="166"/>
      <c r="B163" s="166"/>
      <c r="C163" s="166"/>
      <c r="D163" s="166"/>
      <c r="E163" s="166"/>
      <c r="F163" s="166"/>
      <c r="G163" s="166"/>
      <c r="H163" s="166"/>
      <c r="I163" s="166"/>
      <c r="J163" s="166"/>
      <c r="K163" s="166"/>
      <c r="L163" s="166"/>
      <c r="M163" s="166"/>
      <c r="N163" s="166"/>
      <c r="O163" s="166"/>
      <c r="P163" s="166"/>
      <c r="Q163" s="166"/>
      <c r="R163" s="166"/>
      <c r="S163" s="166"/>
      <c r="T163" s="166"/>
      <c r="U163" s="166"/>
      <c r="V163" s="166"/>
      <c r="W163" s="166"/>
      <c r="X163" s="166"/>
      <c r="Y163" s="166"/>
      <c r="Z163" s="166"/>
    </row>
    <row r="164" spans="1:26" ht="14.25" customHeight="1" x14ac:dyDescent="0.25">
      <c r="A164" s="166"/>
      <c r="B164" s="166"/>
      <c r="C164" s="166"/>
      <c r="D164" s="166"/>
      <c r="E164" s="166"/>
      <c r="F164" s="166"/>
      <c r="G164" s="166"/>
      <c r="H164" s="166"/>
      <c r="I164" s="166"/>
      <c r="J164" s="166"/>
      <c r="K164" s="166"/>
      <c r="L164" s="166"/>
      <c r="M164" s="166"/>
      <c r="N164" s="166"/>
      <c r="O164" s="166"/>
      <c r="P164" s="166"/>
      <c r="Q164" s="166"/>
      <c r="R164" s="166"/>
      <c r="S164" s="166"/>
      <c r="T164" s="166"/>
      <c r="U164" s="166"/>
      <c r="V164" s="166"/>
      <c r="W164" s="166"/>
      <c r="X164" s="166"/>
      <c r="Y164" s="166"/>
      <c r="Z164" s="166"/>
    </row>
    <row r="165" spans="1:26" ht="14.25" customHeight="1" x14ac:dyDescent="0.25">
      <c r="A165" s="166"/>
      <c r="B165" s="166"/>
      <c r="C165" s="166"/>
      <c r="D165" s="166"/>
      <c r="E165" s="166"/>
      <c r="F165" s="166"/>
      <c r="G165" s="166"/>
      <c r="H165" s="166"/>
      <c r="I165" s="166"/>
      <c r="J165" s="166"/>
      <c r="K165" s="166"/>
      <c r="L165" s="166"/>
      <c r="M165" s="166"/>
      <c r="N165" s="166"/>
      <c r="O165" s="166"/>
      <c r="P165" s="166"/>
      <c r="Q165" s="166"/>
      <c r="R165" s="166"/>
      <c r="S165" s="166"/>
      <c r="T165" s="166"/>
      <c r="U165" s="166"/>
      <c r="V165" s="166"/>
      <c r="W165" s="166"/>
      <c r="X165" s="166"/>
      <c r="Y165" s="166"/>
      <c r="Z165" s="166"/>
    </row>
    <row r="166" spans="1:26" ht="14.25" customHeight="1" x14ac:dyDescent="0.25">
      <c r="A166" s="166"/>
      <c r="B166" s="166"/>
      <c r="C166" s="166"/>
      <c r="D166" s="166"/>
      <c r="E166" s="166"/>
      <c r="F166" s="166"/>
      <c r="G166" s="166"/>
      <c r="H166" s="166"/>
      <c r="I166" s="166"/>
      <c r="J166" s="166"/>
      <c r="K166" s="166"/>
      <c r="L166" s="166"/>
      <c r="M166" s="166"/>
      <c r="N166" s="166"/>
      <c r="O166" s="166"/>
      <c r="P166" s="166"/>
      <c r="Q166" s="166"/>
      <c r="R166" s="166"/>
      <c r="S166" s="166"/>
      <c r="T166" s="166"/>
      <c r="U166" s="166"/>
      <c r="V166" s="166"/>
      <c r="W166" s="166"/>
      <c r="X166" s="166"/>
      <c r="Y166" s="166"/>
      <c r="Z166" s="166"/>
    </row>
    <row r="167" spans="1:26" ht="14.25" customHeight="1" x14ac:dyDescent="0.25">
      <c r="A167" s="166"/>
      <c r="B167" s="166"/>
      <c r="C167" s="166"/>
      <c r="D167" s="166"/>
      <c r="E167" s="166"/>
      <c r="F167" s="166"/>
      <c r="G167" s="166"/>
      <c r="H167" s="166"/>
      <c r="I167" s="166"/>
      <c r="J167" s="166"/>
      <c r="K167" s="166"/>
      <c r="L167" s="166"/>
      <c r="M167" s="166"/>
      <c r="N167" s="166"/>
      <c r="O167" s="166"/>
      <c r="P167" s="166"/>
      <c r="Q167" s="166"/>
      <c r="R167" s="166"/>
      <c r="S167" s="166"/>
      <c r="T167" s="166"/>
      <c r="U167" s="166"/>
      <c r="V167" s="166"/>
      <c r="W167" s="166"/>
      <c r="X167" s="166"/>
      <c r="Y167" s="166"/>
      <c r="Z167" s="166"/>
    </row>
    <row r="168" spans="1:26" ht="14.25" customHeight="1" x14ac:dyDescent="0.25">
      <c r="A168" s="166"/>
      <c r="B168" s="166"/>
      <c r="C168" s="166"/>
      <c r="D168" s="166"/>
      <c r="E168" s="166"/>
      <c r="F168" s="166"/>
      <c r="G168" s="166"/>
      <c r="H168" s="166"/>
      <c r="I168" s="166"/>
      <c r="J168" s="166"/>
      <c r="K168" s="166"/>
      <c r="L168" s="166"/>
      <c r="M168" s="166"/>
      <c r="N168" s="166"/>
      <c r="O168" s="166"/>
      <c r="P168" s="166"/>
      <c r="Q168" s="166"/>
      <c r="R168" s="166"/>
      <c r="S168" s="166"/>
      <c r="T168" s="166"/>
      <c r="U168" s="166"/>
      <c r="V168" s="166"/>
      <c r="W168" s="166"/>
      <c r="X168" s="166"/>
      <c r="Y168" s="166"/>
      <c r="Z168" s="166"/>
    </row>
    <row r="169" spans="1:26" ht="14.25" customHeight="1" x14ac:dyDescent="0.25">
      <c r="A169" s="166"/>
      <c r="B169" s="166"/>
      <c r="C169" s="166"/>
      <c r="D169" s="166"/>
      <c r="E169" s="166"/>
      <c r="F169" s="166"/>
      <c r="G169" s="166"/>
      <c r="H169" s="166"/>
      <c r="I169" s="166"/>
      <c r="J169" s="166"/>
      <c r="K169" s="166"/>
      <c r="L169" s="166"/>
      <c r="M169" s="166"/>
      <c r="N169" s="166"/>
      <c r="O169" s="166"/>
      <c r="P169" s="166"/>
      <c r="Q169" s="166"/>
      <c r="R169" s="166"/>
      <c r="S169" s="166"/>
      <c r="T169" s="166"/>
      <c r="U169" s="166"/>
      <c r="V169" s="166"/>
      <c r="W169" s="166"/>
      <c r="X169" s="166"/>
      <c r="Y169" s="166"/>
      <c r="Z169" s="166"/>
    </row>
    <row r="170" spans="1:26" ht="14.25" customHeight="1" x14ac:dyDescent="0.25">
      <c r="A170" s="166"/>
      <c r="B170" s="166"/>
      <c r="C170" s="166"/>
      <c r="D170" s="166"/>
      <c r="E170" s="166"/>
      <c r="F170" s="166"/>
      <c r="G170" s="166"/>
      <c r="H170" s="166"/>
      <c r="I170" s="166"/>
      <c r="J170" s="166"/>
      <c r="K170" s="166"/>
      <c r="L170" s="166"/>
      <c r="M170" s="166"/>
      <c r="N170" s="166"/>
      <c r="O170" s="166"/>
      <c r="P170" s="166"/>
      <c r="Q170" s="166"/>
      <c r="R170" s="166"/>
      <c r="S170" s="166"/>
      <c r="T170" s="166"/>
      <c r="U170" s="166"/>
      <c r="V170" s="166"/>
      <c r="W170" s="166"/>
      <c r="X170" s="166"/>
      <c r="Y170" s="166"/>
      <c r="Z170" s="166"/>
    </row>
    <row r="171" spans="1:26" ht="14.25" customHeight="1" x14ac:dyDescent="0.25">
      <c r="A171" s="166"/>
      <c r="B171" s="166"/>
      <c r="C171" s="166"/>
      <c r="D171" s="166"/>
      <c r="E171" s="166"/>
      <c r="F171" s="166"/>
      <c r="G171" s="166"/>
      <c r="H171" s="166"/>
      <c r="I171" s="166"/>
      <c r="J171" s="166"/>
      <c r="K171" s="166"/>
      <c r="L171" s="166"/>
      <c r="M171" s="166"/>
      <c r="N171" s="166"/>
      <c r="O171" s="166"/>
      <c r="P171" s="166"/>
      <c r="Q171" s="166"/>
      <c r="R171" s="166"/>
      <c r="S171" s="166"/>
      <c r="T171" s="166"/>
      <c r="U171" s="166"/>
      <c r="V171" s="166"/>
      <c r="W171" s="166"/>
      <c r="X171" s="166"/>
      <c r="Y171" s="166"/>
      <c r="Z171" s="166"/>
    </row>
    <row r="172" spans="1:26" ht="14.25" customHeight="1" x14ac:dyDescent="0.25">
      <c r="A172" s="166"/>
      <c r="B172" s="166"/>
      <c r="C172" s="166"/>
      <c r="D172" s="166"/>
      <c r="E172" s="166"/>
      <c r="F172" s="166"/>
      <c r="G172" s="166"/>
      <c r="H172" s="166"/>
      <c r="I172" s="166"/>
      <c r="J172" s="166"/>
      <c r="K172" s="166"/>
      <c r="L172" s="166"/>
      <c r="M172" s="166"/>
      <c r="N172" s="166"/>
      <c r="O172" s="166"/>
      <c r="P172" s="166"/>
      <c r="Q172" s="166"/>
      <c r="R172" s="166"/>
      <c r="S172" s="166"/>
      <c r="T172" s="166"/>
      <c r="U172" s="166"/>
      <c r="V172" s="166"/>
      <c r="W172" s="166"/>
      <c r="X172" s="166"/>
      <c r="Y172" s="166"/>
      <c r="Z172" s="166"/>
    </row>
    <row r="173" spans="1:26" ht="14.25" customHeight="1" x14ac:dyDescent="0.25">
      <c r="A173" s="166"/>
      <c r="B173" s="166"/>
      <c r="C173" s="166"/>
      <c r="D173" s="166"/>
      <c r="E173" s="166"/>
      <c r="F173" s="166"/>
      <c r="G173" s="166"/>
      <c r="H173" s="166"/>
      <c r="I173" s="166"/>
      <c r="J173" s="166"/>
      <c r="K173" s="166"/>
      <c r="L173" s="166"/>
      <c r="M173" s="166"/>
      <c r="N173" s="166"/>
      <c r="O173" s="166"/>
      <c r="P173" s="166"/>
      <c r="Q173" s="166"/>
      <c r="R173" s="166"/>
      <c r="S173" s="166"/>
      <c r="T173" s="166"/>
      <c r="U173" s="166"/>
      <c r="V173" s="166"/>
      <c r="W173" s="166"/>
      <c r="X173" s="166"/>
      <c r="Y173" s="166"/>
      <c r="Z173" s="166"/>
    </row>
    <row r="174" spans="1:26" ht="14.25" customHeight="1" x14ac:dyDescent="0.25">
      <c r="A174" s="166"/>
      <c r="B174" s="166"/>
      <c r="C174" s="166"/>
      <c r="D174" s="166"/>
      <c r="E174" s="166"/>
      <c r="F174" s="166"/>
      <c r="G174" s="166"/>
      <c r="H174" s="166"/>
      <c r="I174" s="166"/>
      <c r="J174" s="166"/>
      <c r="K174" s="166"/>
      <c r="L174" s="166"/>
      <c r="M174" s="166"/>
      <c r="N174" s="166"/>
      <c r="O174" s="166"/>
      <c r="P174" s="166"/>
      <c r="Q174" s="166"/>
      <c r="R174" s="166"/>
      <c r="S174" s="166"/>
      <c r="T174" s="166"/>
      <c r="U174" s="166"/>
      <c r="V174" s="166"/>
      <c r="W174" s="166"/>
      <c r="X174" s="166"/>
      <c r="Y174" s="166"/>
      <c r="Z174" s="166"/>
    </row>
    <row r="175" spans="1:26" ht="14.25" customHeight="1" x14ac:dyDescent="0.25">
      <c r="A175" s="166"/>
      <c r="B175" s="166"/>
      <c r="C175" s="166"/>
      <c r="D175" s="166"/>
      <c r="E175" s="166"/>
      <c r="F175" s="166"/>
      <c r="G175" s="166"/>
      <c r="H175" s="166"/>
      <c r="I175" s="166"/>
      <c r="J175" s="166"/>
      <c r="K175" s="166"/>
      <c r="L175" s="166"/>
      <c r="M175" s="166"/>
      <c r="N175" s="166"/>
      <c r="O175" s="166"/>
      <c r="P175" s="166"/>
      <c r="Q175" s="166"/>
      <c r="R175" s="166"/>
      <c r="S175" s="166"/>
      <c r="T175" s="166"/>
      <c r="U175" s="166"/>
      <c r="V175" s="166"/>
      <c r="W175" s="166"/>
      <c r="X175" s="166"/>
      <c r="Y175" s="166"/>
      <c r="Z175" s="166"/>
    </row>
    <row r="176" spans="1:26" ht="14.25" customHeight="1" x14ac:dyDescent="0.25">
      <c r="A176" s="166"/>
      <c r="B176" s="166"/>
      <c r="C176" s="166"/>
      <c r="D176" s="166"/>
      <c r="E176" s="166"/>
      <c r="F176" s="166"/>
      <c r="G176" s="166"/>
      <c r="H176" s="166"/>
      <c r="I176" s="166"/>
      <c r="J176" s="166"/>
      <c r="K176" s="166"/>
      <c r="L176" s="166"/>
      <c r="M176" s="166"/>
      <c r="N176" s="166"/>
      <c r="O176" s="166"/>
      <c r="P176" s="166"/>
      <c r="Q176" s="166"/>
      <c r="R176" s="166"/>
      <c r="S176" s="166"/>
      <c r="T176" s="166"/>
      <c r="U176" s="166"/>
      <c r="V176" s="166"/>
      <c r="W176" s="166"/>
      <c r="X176" s="166"/>
      <c r="Y176" s="166"/>
      <c r="Z176" s="166"/>
    </row>
    <row r="177" spans="1:26" ht="14.25" customHeight="1" x14ac:dyDescent="0.25">
      <c r="A177" s="166"/>
      <c r="B177" s="166"/>
      <c r="C177" s="166"/>
      <c r="D177" s="166"/>
      <c r="E177" s="166"/>
      <c r="F177" s="166"/>
      <c r="G177" s="166"/>
      <c r="H177" s="166"/>
      <c r="I177" s="166"/>
      <c r="J177" s="166"/>
      <c r="K177" s="166"/>
      <c r="L177" s="166"/>
      <c r="M177" s="166"/>
      <c r="N177" s="166"/>
      <c r="O177" s="166"/>
      <c r="P177" s="166"/>
      <c r="Q177" s="166"/>
      <c r="R177" s="166"/>
      <c r="S177" s="166"/>
      <c r="T177" s="166"/>
      <c r="U177" s="166"/>
      <c r="V177" s="166"/>
      <c r="W177" s="166"/>
      <c r="X177" s="166"/>
      <c r="Y177" s="166"/>
      <c r="Z177" s="166"/>
    </row>
    <row r="178" spans="1:26" ht="14.25" customHeight="1" x14ac:dyDescent="0.25">
      <c r="A178" s="166"/>
      <c r="B178" s="166"/>
      <c r="C178" s="166"/>
      <c r="D178" s="166"/>
      <c r="E178" s="166"/>
      <c r="F178" s="166"/>
      <c r="G178" s="166"/>
      <c r="H178" s="166"/>
      <c r="I178" s="166"/>
      <c r="J178" s="166"/>
      <c r="K178" s="166"/>
      <c r="L178" s="166"/>
      <c r="M178" s="166"/>
      <c r="N178" s="166"/>
      <c r="O178" s="166"/>
      <c r="P178" s="166"/>
      <c r="Q178" s="166"/>
      <c r="R178" s="166"/>
      <c r="S178" s="166"/>
      <c r="T178" s="166"/>
      <c r="U178" s="166"/>
      <c r="V178" s="166"/>
      <c r="W178" s="166"/>
      <c r="X178" s="166"/>
      <c r="Y178" s="166"/>
      <c r="Z178" s="166"/>
    </row>
    <row r="179" spans="1:26" ht="14.25" customHeight="1" x14ac:dyDescent="0.25">
      <c r="A179" s="166"/>
      <c r="B179" s="166"/>
      <c r="C179" s="166"/>
      <c r="D179" s="166"/>
      <c r="E179" s="166"/>
      <c r="F179" s="166"/>
      <c r="G179" s="166"/>
      <c r="H179" s="166"/>
      <c r="I179" s="166"/>
      <c r="J179" s="166"/>
      <c r="K179" s="166"/>
      <c r="L179" s="166"/>
      <c r="M179" s="166"/>
      <c r="N179" s="166"/>
      <c r="O179" s="166"/>
      <c r="P179" s="166"/>
      <c r="Q179" s="166"/>
      <c r="R179" s="166"/>
      <c r="S179" s="166"/>
      <c r="T179" s="166"/>
      <c r="U179" s="166"/>
      <c r="V179" s="166"/>
      <c r="W179" s="166"/>
      <c r="X179" s="166"/>
      <c r="Y179" s="166"/>
      <c r="Z179" s="166"/>
    </row>
    <row r="180" spans="1:26" ht="14.25" customHeight="1" x14ac:dyDescent="0.25">
      <c r="A180" s="166"/>
      <c r="B180" s="166"/>
      <c r="C180" s="166"/>
      <c r="D180" s="166"/>
      <c r="E180" s="166"/>
      <c r="F180" s="166"/>
      <c r="G180" s="166"/>
      <c r="H180" s="166"/>
      <c r="I180" s="166"/>
      <c r="J180" s="166"/>
      <c r="K180" s="166"/>
      <c r="L180" s="166"/>
      <c r="M180" s="166"/>
      <c r="N180" s="166"/>
      <c r="O180" s="166"/>
      <c r="P180" s="166"/>
      <c r="Q180" s="166"/>
      <c r="R180" s="166"/>
      <c r="S180" s="166"/>
      <c r="T180" s="166"/>
      <c r="U180" s="166"/>
      <c r="V180" s="166"/>
      <c r="W180" s="166"/>
      <c r="X180" s="166"/>
      <c r="Y180" s="166"/>
      <c r="Z180" s="166"/>
    </row>
    <row r="181" spans="1:26" ht="14.25" customHeight="1" x14ac:dyDescent="0.25">
      <c r="A181" s="166"/>
      <c r="B181" s="166"/>
      <c r="C181" s="166"/>
      <c r="D181" s="166"/>
      <c r="E181" s="166"/>
      <c r="F181" s="166"/>
      <c r="G181" s="166"/>
      <c r="H181" s="166"/>
      <c r="I181" s="166"/>
      <c r="J181" s="166"/>
      <c r="K181" s="166"/>
      <c r="L181" s="166"/>
      <c r="M181" s="166"/>
      <c r="N181" s="166"/>
      <c r="O181" s="166"/>
      <c r="P181" s="166"/>
      <c r="Q181" s="166"/>
      <c r="R181" s="166"/>
      <c r="S181" s="166"/>
      <c r="T181" s="166"/>
      <c r="U181" s="166"/>
      <c r="V181" s="166"/>
      <c r="W181" s="166"/>
      <c r="X181" s="166"/>
      <c r="Y181" s="166"/>
      <c r="Z181" s="166"/>
    </row>
    <row r="182" spans="1:26" ht="14.25" customHeight="1" x14ac:dyDescent="0.25">
      <c r="A182" s="166"/>
      <c r="B182" s="166"/>
      <c r="C182" s="166"/>
      <c r="D182" s="166"/>
      <c r="E182" s="166"/>
      <c r="F182" s="166"/>
      <c r="G182" s="166"/>
      <c r="H182" s="166"/>
      <c r="I182" s="166"/>
      <c r="J182" s="166"/>
      <c r="K182" s="166"/>
      <c r="L182" s="166"/>
      <c r="M182" s="166"/>
      <c r="N182" s="166"/>
      <c r="O182" s="166"/>
      <c r="P182" s="166"/>
      <c r="Q182" s="166"/>
      <c r="R182" s="166"/>
      <c r="S182" s="166"/>
      <c r="T182" s="166"/>
      <c r="U182" s="166"/>
      <c r="V182" s="166"/>
      <c r="W182" s="166"/>
      <c r="X182" s="166"/>
      <c r="Y182" s="166"/>
      <c r="Z182" s="166"/>
    </row>
    <row r="183" spans="1:26" ht="14.25" customHeight="1" x14ac:dyDescent="0.25">
      <c r="A183" s="166"/>
      <c r="B183" s="166"/>
      <c r="C183" s="166"/>
      <c r="D183" s="166"/>
      <c r="E183" s="166"/>
      <c r="F183" s="166"/>
      <c r="G183" s="166"/>
      <c r="H183" s="166"/>
      <c r="I183" s="166"/>
      <c r="J183" s="166"/>
      <c r="K183" s="166"/>
      <c r="L183" s="166"/>
      <c r="M183" s="166"/>
      <c r="N183" s="166"/>
      <c r="O183" s="166"/>
      <c r="P183" s="166"/>
      <c r="Q183" s="166"/>
      <c r="R183" s="166"/>
      <c r="S183" s="166"/>
      <c r="T183" s="166"/>
      <c r="U183" s="166"/>
      <c r="V183" s="166"/>
      <c r="W183" s="166"/>
      <c r="X183" s="166"/>
      <c r="Y183" s="166"/>
      <c r="Z183" s="166"/>
    </row>
    <row r="184" spans="1:26" ht="14.25" customHeight="1" x14ac:dyDescent="0.25">
      <c r="A184" s="166"/>
      <c r="B184" s="166"/>
      <c r="C184" s="166"/>
      <c r="D184" s="166"/>
      <c r="E184" s="166"/>
      <c r="F184" s="166"/>
      <c r="G184" s="166"/>
      <c r="H184" s="166"/>
      <c r="I184" s="166"/>
      <c r="J184" s="166"/>
      <c r="K184" s="166"/>
      <c r="L184" s="166"/>
      <c r="M184" s="166"/>
      <c r="N184" s="166"/>
      <c r="O184" s="166"/>
      <c r="P184" s="166"/>
      <c r="Q184" s="166"/>
      <c r="R184" s="166"/>
      <c r="S184" s="166"/>
      <c r="T184" s="166"/>
      <c r="U184" s="166"/>
      <c r="V184" s="166"/>
      <c r="W184" s="166"/>
      <c r="X184" s="166"/>
      <c r="Y184" s="166"/>
      <c r="Z184" s="166"/>
    </row>
    <row r="185" spans="1:26" ht="14.25" customHeight="1" x14ac:dyDescent="0.25">
      <c r="A185" s="166"/>
      <c r="B185" s="166"/>
      <c r="C185" s="166"/>
      <c r="D185" s="166"/>
      <c r="E185" s="166"/>
      <c r="F185" s="166"/>
      <c r="G185" s="166"/>
      <c r="H185" s="166"/>
      <c r="I185" s="166"/>
      <c r="J185" s="166"/>
      <c r="K185" s="166"/>
      <c r="L185" s="166"/>
      <c r="M185" s="166"/>
      <c r="N185" s="166"/>
      <c r="O185" s="166"/>
      <c r="P185" s="166"/>
      <c r="Q185" s="166"/>
      <c r="R185" s="166"/>
      <c r="S185" s="166"/>
      <c r="T185" s="166"/>
      <c r="U185" s="166"/>
      <c r="V185" s="166"/>
      <c r="W185" s="166"/>
      <c r="X185" s="166"/>
      <c r="Y185" s="166"/>
      <c r="Z185" s="166"/>
    </row>
    <row r="186" spans="1:26" ht="14.25" customHeight="1" x14ac:dyDescent="0.25">
      <c r="A186" s="166"/>
      <c r="B186" s="166"/>
      <c r="C186" s="166"/>
      <c r="D186" s="166"/>
      <c r="E186" s="166"/>
      <c r="F186" s="166"/>
      <c r="G186" s="166"/>
      <c r="H186" s="166"/>
      <c r="I186" s="166"/>
      <c r="J186" s="166"/>
      <c r="K186" s="166"/>
      <c r="L186" s="166"/>
      <c r="M186" s="166"/>
      <c r="N186" s="166"/>
      <c r="O186" s="166"/>
      <c r="P186" s="166"/>
      <c r="Q186" s="166"/>
      <c r="R186" s="166"/>
      <c r="S186" s="166"/>
      <c r="T186" s="166"/>
      <c r="U186" s="166"/>
      <c r="V186" s="166"/>
      <c r="W186" s="166"/>
      <c r="X186" s="166"/>
      <c r="Y186" s="166"/>
      <c r="Z186" s="166"/>
    </row>
    <row r="187" spans="1:26" ht="14.25" customHeight="1" x14ac:dyDescent="0.25">
      <c r="A187" s="166"/>
      <c r="B187" s="166"/>
      <c r="C187" s="166"/>
      <c r="D187" s="166"/>
      <c r="E187" s="166"/>
      <c r="F187" s="166"/>
      <c r="G187" s="166"/>
      <c r="H187" s="166"/>
      <c r="I187" s="166"/>
      <c r="J187" s="166"/>
      <c r="K187" s="166"/>
      <c r="L187" s="166"/>
      <c r="M187" s="166"/>
      <c r="N187" s="166"/>
      <c r="O187" s="166"/>
      <c r="P187" s="166"/>
      <c r="Q187" s="166"/>
      <c r="R187" s="166"/>
      <c r="S187" s="166"/>
      <c r="T187" s="166"/>
      <c r="U187" s="166"/>
      <c r="V187" s="166"/>
      <c r="W187" s="166"/>
      <c r="X187" s="166"/>
      <c r="Y187" s="166"/>
      <c r="Z187" s="166"/>
    </row>
    <row r="188" spans="1:26" ht="14.25" customHeight="1" x14ac:dyDescent="0.25">
      <c r="A188" s="166"/>
      <c r="B188" s="166"/>
      <c r="C188" s="166"/>
      <c r="D188" s="166"/>
      <c r="E188" s="166"/>
      <c r="F188" s="166"/>
      <c r="G188" s="166"/>
      <c r="H188" s="166"/>
      <c r="I188" s="166"/>
      <c r="J188" s="166"/>
      <c r="K188" s="166"/>
      <c r="L188" s="166"/>
      <c r="M188" s="166"/>
      <c r="N188" s="166"/>
      <c r="O188" s="166"/>
      <c r="P188" s="166"/>
      <c r="Q188" s="166"/>
      <c r="R188" s="166"/>
      <c r="S188" s="166"/>
      <c r="T188" s="166"/>
      <c r="U188" s="166"/>
      <c r="V188" s="166"/>
      <c r="W188" s="166"/>
      <c r="X188" s="166"/>
      <c r="Y188" s="166"/>
      <c r="Z188" s="166"/>
    </row>
    <row r="189" spans="1:26" ht="14.25" customHeight="1" x14ac:dyDescent="0.25">
      <c r="A189" s="166"/>
      <c r="B189" s="166"/>
      <c r="C189" s="166"/>
      <c r="D189" s="166"/>
      <c r="E189" s="166"/>
      <c r="F189" s="166"/>
      <c r="G189" s="166"/>
      <c r="H189" s="166"/>
      <c r="I189" s="166"/>
      <c r="J189" s="166"/>
      <c r="K189" s="166"/>
      <c r="L189" s="166"/>
      <c r="M189" s="166"/>
      <c r="N189" s="166"/>
      <c r="O189" s="166"/>
      <c r="P189" s="166"/>
      <c r="Q189" s="166"/>
      <c r="R189" s="166"/>
      <c r="S189" s="166"/>
      <c r="T189" s="166"/>
      <c r="U189" s="166"/>
      <c r="V189" s="166"/>
      <c r="W189" s="166"/>
      <c r="X189" s="166"/>
      <c r="Y189" s="166"/>
      <c r="Z189" s="166"/>
    </row>
    <row r="190" spans="1:26" ht="14.25" customHeight="1" x14ac:dyDescent="0.25">
      <c r="A190" s="166"/>
      <c r="B190" s="166"/>
      <c r="C190" s="166"/>
      <c r="D190" s="166"/>
      <c r="E190" s="166"/>
      <c r="F190" s="166"/>
      <c r="G190" s="166"/>
      <c r="H190" s="166"/>
      <c r="I190" s="166"/>
      <c r="J190" s="166"/>
      <c r="K190" s="166"/>
      <c r="L190" s="166"/>
      <c r="M190" s="166"/>
      <c r="N190" s="166"/>
      <c r="O190" s="166"/>
      <c r="P190" s="166"/>
      <c r="Q190" s="166"/>
      <c r="R190" s="166"/>
      <c r="S190" s="166"/>
      <c r="T190" s="166"/>
      <c r="U190" s="166"/>
      <c r="V190" s="166"/>
      <c r="W190" s="166"/>
      <c r="X190" s="166"/>
      <c r="Y190" s="166"/>
      <c r="Z190" s="166"/>
    </row>
    <row r="191" spans="1:26" ht="14.25" customHeight="1" x14ac:dyDescent="0.25">
      <c r="A191" s="166"/>
      <c r="B191" s="166"/>
      <c r="C191" s="166"/>
      <c r="D191" s="166"/>
      <c r="E191" s="166"/>
      <c r="F191" s="166"/>
      <c r="G191" s="166"/>
      <c r="H191" s="166"/>
      <c r="I191" s="166"/>
      <c r="J191" s="166"/>
      <c r="K191" s="166"/>
      <c r="L191" s="166"/>
      <c r="M191" s="166"/>
      <c r="N191" s="166"/>
      <c r="O191" s="166"/>
      <c r="P191" s="166"/>
      <c r="Q191" s="166"/>
      <c r="R191" s="166"/>
      <c r="S191" s="166"/>
      <c r="T191" s="166"/>
      <c r="U191" s="166"/>
      <c r="V191" s="166"/>
      <c r="W191" s="166"/>
      <c r="X191" s="166"/>
      <c r="Y191" s="166"/>
      <c r="Z191" s="166"/>
    </row>
    <row r="192" spans="1:26" ht="14.25" customHeight="1" x14ac:dyDescent="0.25">
      <c r="A192" s="166"/>
      <c r="B192" s="166"/>
      <c r="C192" s="166"/>
      <c r="D192" s="166"/>
      <c r="E192" s="166"/>
      <c r="F192" s="166"/>
      <c r="G192" s="166"/>
      <c r="H192" s="166"/>
      <c r="I192" s="166"/>
      <c r="J192" s="166"/>
      <c r="K192" s="166"/>
      <c r="L192" s="166"/>
      <c r="M192" s="166"/>
      <c r="N192" s="166"/>
      <c r="O192" s="166"/>
      <c r="P192" s="166"/>
      <c r="Q192" s="166"/>
      <c r="R192" s="166"/>
      <c r="S192" s="166"/>
      <c r="T192" s="166"/>
      <c r="U192" s="166"/>
      <c r="V192" s="166"/>
      <c r="W192" s="166"/>
      <c r="X192" s="166"/>
      <c r="Y192" s="166"/>
      <c r="Z192" s="166"/>
    </row>
    <row r="193" spans="1:26" ht="14.25" customHeight="1" x14ac:dyDescent="0.25">
      <c r="A193" s="166"/>
      <c r="B193" s="166"/>
      <c r="C193" s="166"/>
      <c r="D193" s="166"/>
      <c r="E193" s="166"/>
      <c r="F193" s="166"/>
      <c r="G193" s="166"/>
      <c r="H193" s="166"/>
      <c r="I193" s="166"/>
      <c r="J193" s="166"/>
      <c r="K193" s="166"/>
      <c r="L193" s="166"/>
      <c r="M193" s="166"/>
      <c r="N193" s="166"/>
      <c r="O193" s="166"/>
      <c r="P193" s="166"/>
      <c r="Q193" s="166"/>
      <c r="R193" s="166"/>
      <c r="S193" s="166"/>
      <c r="T193" s="166"/>
      <c r="U193" s="166"/>
      <c r="V193" s="166"/>
      <c r="W193" s="166"/>
      <c r="X193" s="166"/>
      <c r="Y193" s="166"/>
      <c r="Z193" s="166"/>
    </row>
    <row r="194" spans="1:26" ht="14.25" customHeight="1" x14ac:dyDescent="0.25">
      <c r="A194" s="166"/>
      <c r="B194" s="166"/>
      <c r="C194" s="166"/>
      <c r="D194" s="166"/>
      <c r="E194" s="166"/>
      <c r="F194" s="166"/>
      <c r="G194" s="166"/>
      <c r="H194" s="166"/>
      <c r="I194" s="166"/>
      <c r="J194" s="166"/>
      <c r="K194" s="166"/>
      <c r="L194" s="166"/>
      <c r="M194" s="166"/>
      <c r="N194" s="166"/>
      <c r="O194" s="166"/>
      <c r="P194" s="166"/>
      <c r="Q194" s="166"/>
      <c r="R194" s="166"/>
      <c r="S194" s="166"/>
      <c r="T194" s="166"/>
      <c r="U194" s="166"/>
      <c r="V194" s="166"/>
      <c r="W194" s="166"/>
      <c r="X194" s="166"/>
      <c r="Y194" s="166"/>
      <c r="Z194" s="166"/>
    </row>
    <row r="195" spans="1:26" ht="14.25" customHeight="1" x14ac:dyDescent="0.25">
      <c r="A195" s="166"/>
      <c r="B195" s="166"/>
      <c r="C195" s="166"/>
      <c r="D195" s="166"/>
      <c r="E195" s="166"/>
      <c r="F195" s="166"/>
      <c r="G195" s="166"/>
      <c r="H195" s="166"/>
      <c r="I195" s="166"/>
      <c r="J195" s="166"/>
      <c r="K195" s="166"/>
      <c r="L195" s="166"/>
      <c r="M195" s="166"/>
      <c r="N195" s="166"/>
      <c r="O195" s="166"/>
      <c r="P195" s="166"/>
      <c r="Q195" s="166"/>
      <c r="R195" s="166"/>
      <c r="S195" s="166"/>
      <c r="T195" s="166"/>
      <c r="U195" s="166"/>
      <c r="V195" s="166"/>
      <c r="W195" s="166"/>
      <c r="X195" s="166"/>
      <c r="Y195" s="166"/>
      <c r="Z195" s="166"/>
    </row>
    <row r="196" spans="1:26" ht="14.25" customHeight="1" x14ac:dyDescent="0.25">
      <c r="A196" s="166"/>
      <c r="B196" s="166"/>
      <c r="C196" s="166"/>
      <c r="D196" s="166"/>
      <c r="E196" s="166"/>
      <c r="F196" s="166"/>
      <c r="G196" s="166"/>
      <c r="H196" s="166"/>
      <c r="I196" s="166"/>
      <c r="J196" s="166"/>
      <c r="K196" s="166"/>
      <c r="L196" s="166"/>
      <c r="M196" s="166"/>
      <c r="N196" s="166"/>
      <c r="O196" s="166"/>
      <c r="P196" s="166"/>
      <c r="Q196" s="166"/>
      <c r="R196" s="166"/>
      <c r="S196" s="166"/>
      <c r="T196" s="166"/>
      <c r="U196" s="166"/>
      <c r="V196" s="166"/>
      <c r="W196" s="166"/>
      <c r="X196" s="166"/>
      <c r="Y196" s="166"/>
      <c r="Z196" s="166"/>
    </row>
    <row r="197" spans="1:26" ht="14.25" customHeight="1" x14ac:dyDescent="0.25">
      <c r="A197" s="166"/>
      <c r="B197" s="166"/>
      <c r="C197" s="166"/>
      <c r="D197" s="166"/>
      <c r="E197" s="166"/>
      <c r="F197" s="166"/>
      <c r="G197" s="166"/>
      <c r="H197" s="166"/>
      <c r="I197" s="166"/>
      <c r="J197" s="166"/>
      <c r="K197" s="166"/>
      <c r="L197" s="166"/>
      <c r="M197" s="166"/>
      <c r="N197" s="166"/>
      <c r="O197" s="166"/>
      <c r="P197" s="166"/>
      <c r="Q197" s="166"/>
      <c r="R197" s="166"/>
      <c r="S197" s="166"/>
      <c r="T197" s="166"/>
      <c r="U197" s="166"/>
      <c r="V197" s="166"/>
      <c r="W197" s="166"/>
      <c r="X197" s="166"/>
      <c r="Y197" s="166"/>
      <c r="Z197" s="166"/>
    </row>
    <row r="198" spans="1:26" ht="14.25" customHeight="1" x14ac:dyDescent="0.25">
      <c r="A198" s="166"/>
      <c r="B198" s="166"/>
      <c r="C198" s="166"/>
      <c r="D198" s="166"/>
      <c r="E198" s="166"/>
      <c r="F198" s="166"/>
      <c r="G198" s="166"/>
      <c r="H198" s="166"/>
      <c r="I198" s="166"/>
      <c r="J198" s="166"/>
      <c r="K198" s="166"/>
      <c r="L198" s="166"/>
      <c r="M198" s="166"/>
      <c r="N198" s="166"/>
      <c r="O198" s="166"/>
      <c r="P198" s="166"/>
      <c r="Q198" s="166"/>
      <c r="R198" s="166"/>
      <c r="S198" s="166"/>
      <c r="T198" s="166"/>
      <c r="U198" s="166"/>
      <c r="V198" s="166"/>
      <c r="W198" s="166"/>
      <c r="X198" s="166"/>
      <c r="Y198" s="166"/>
      <c r="Z198" s="166"/>
    </row>
    <row r="199" spans="1:26" ht="14.25" customHeight="1" x14ac:dyDescent="0.25">
      <c r="A199" s="166"/>
      <c r="B199" s="166"/>
      <c r="C199" s="166"/>
      <c r="D199" s="166"/>
      <c r="E199" s="166"/>
      <c r="F199" s="166"/>
      <c r="G199" s="166"/>
      <c r="H199" s="166"/>
      <c r="I199" s="166"/>
      <c r="J199" s="166"/>
      <c r="K199" s="166"/>
      <c r="L199" s="166"/>
      <c r="M199" s="166"/>
      <c r="N199" s="166"/>
      <c r="O199" s="166"/>
      <c r="P199" s="166"/>
      <c r="Q199" s="166"/>
      <c r="R199" s="166"/>
      <c r="S199" s="166"/>
      <c r="T199" s="166"/>
      <c r="U199" s="166"/>
      <c r="V199" s="166"/>
      <c r="W199" s="166"/>
      <c r="X199" s="166"/>
      <c r="Y199" s="166"/>
      <c r="Z199" s="166"/>
    </row>
    <row r="200" spans="1:26" ht="14.25" customHeight="1" x14ac:dyDescent="0.25">
      <c r="A200" s="166"/>
      <c r="B200" s="166"/>
      <c r="C200" s="166"/>
      <c r="D200" s="166"/>
      <c r="E200" s="166"/>
      <c r="F200" s="166"/>
      <c r="G200" s="166"/>
      <c r="H200" s="166"/>
      <c r="I200" s="166"/>
      <c r="J200" s="166"/>
      <c r="K200" s="166"/>
      <c r="L200" s="166"/>
      <c r="M200" s="166"/>
      <c r="N200" s="166"/>
      <c r="O200" s="166"/>
      <c r="P200" s="166"/>
      <c r="Q200" s="166"/>
      <c r="R200" s="166"/>
      <c r="S200" s="166"/>
      <c r="T200" s="166"/>
      <c r="U200" s="166"/>
      <c r="V200" s="166"/>
      <c r="W200" s="166"/>
      <c r="X200" s="166"/>
      <c r="Y200" s="166"/>
      <c r="Z200" s="166"/>
    </row>
    <row r="201" spans="1:26" ht="14.25" customHeight="1" x14ac:dyDescent="0.25">
      <c r="A201" s="166"/>
      <c r="B201" s="166"/>
      <c r="C201" s="166"/>
      <c r="D201" s="166"/>
      <c r="E201" s="166"/>
      <c r="F201" s="166"/>
      <c r="G201" s="166"/>
      <c r="H201" s="166"/>
      <c r="I201" s="166"/>
      <c r="J201" s="166"/>
      <c r="K201" s="166"/>
      <c r="L201" s="166"/>
      <c r="M201" s="166"/>
      <c r="N201" s="166"/>
      <c r="O201" s="166"/>
      <c r="P201" s="166"/>
      <c r="Q201" s="166"/>
      <c r="R201" s="166"/>
      <c r="S201" s="166"/>
      <c r="T201" s="166"/>
      <c r="U201" s="166"/>
      <c r="V201" s="166"/>
      <c r="W201" s="166"/>
      <c r="X201" s="166"/>
      <c r="Y201" s="166"/>
      <c r="Z201" s="166"/>
    </row>
    <row r="202" spans="1:26" ht="14.25" customHeight="1" x14ac:dyDescent="0.25">
      <c r="A202" s="166"/>
      <c r="B202" s="166"/>
      <c r="C202" s="166"/>
      <c r="D202" s="166"/>
      <c r="E202" s="166"/>
      <c r="F202" s="166"/>
      <c r="G202" s="166"/>
      <c r="H202" s="166"/>
      <c r="I202" s="166"/>
      <c r="J202" s="166"/>
      <c r="K202" s="166"/>
      <c r="L202" s="166"/>
      <c r="M202" s="166"/>
      <c r="N202" s="166"/>
      <c r="O202" s="166"/>
      <c r="P202" s="166"/>
      <c r="Q202" s="166"/>
      <c r="R202" s="166"/>
      <c r="S202" s="166"/>
      <c r="T202" s="166"/>
      <c r="U202" s="166"/>
      <c r="V202" s="166"/>
      <c r="W202" s="166"/>
      <c r="X202" s="166"/>
      <c r="Y202" s="166"/>
      <c r="Z202" s="166"/>
    </row>
    <row r="203" spans="1:26" ht="14.25" customHeight="1" x14ac:dyDescent="0.25">
      <c r="A203" s="166"/>
      <c r="B203" s="166"/>
      <c r="C203" s="166"/>
      <c r="D203" s="166"/>
      <c r="E203" s="166"/>
      <c r="F203" s="166"/>
      <c r="G203" s="166"/>
      <c r="H203" s="166"/>
      <c r="I203" s="166"/>
      <c r="J203" s="166"/>
      <c r="K203" s="166"/>
      <c r="L203" s="166"/>
      <c r="M203" s="166"/>
      <c r="N203" s="166"/>
      <c r="O203" s="166"/>
      <c r="P203" s="166"/>
      <c r="Q203" s="166"/>
      <c r="R203" s="166"/>
      <c r="S203" s="166"/>
      <c r="T203" s="166"/>
      <c r="U203" s="166"/>
      <c r="V203" s="166"/>
      <c r="W203" s="166"/>
      <c r="X203" s="166"/>
      <c r="Y203" s="166"/>
      <c r="Z203" s="166"/>
    </row>
    <row r="204" spans="1:26" ht="14.25" customHeight="1" x14ac:dyDescent="0.25">
      <c r="A204" s="166"/>
      <c r="B204" s="166"/>
      <c r="C204" s="166"/>
      <c r="D204" s="166"/>
      <c r="E204" s="166"/>
      <c r="F204" s="166"/>
      <c r="G204" s="166"/>
      <c r="H204" s="166"/>
      <c r="I204" s="166"/>
      <c r="J204" s="166"/>
      <c r="K204" s="166"/>
      <c r="L204" s="166"/>
      <c r="M204" s="166"/>
      <c r="N204" s="166"/>
      <c r="O204" s="166"/>
      <c r="P204" s="166"/>
      <c r="Q204" s="166"/>
      <c r="R204" s="166"/>
      <c r="S204" s="166"/>
      <c r="T204" s="166"/>
      <c r="U204" s="166"/>
      <c r="V204" s="166"/>
      <c r="W204" s="166"/>
      <c r="X204" s="166"/>
      <c r="Y204" s="166"/>
      <c r="Z204" s="166"/>
    </row>
    <row r="205" spans="1:26" ht="14.25" customHeight="1" x14ac:dyDescent="0.25">
      <c r="A205" s="166"/>
      <c r="B205" s="166"/>
      <c r="C205" s="166"/>
      <c r="D205" s="166"/>
      <c r="E205" s="166"/>
      <c r="F205" s="166"/>
      <c r="G205" s="166"/>
      <c r="H205" s="166"/>
      <c r="I205" s="166"/>
      <c r="J205" s="166"/>
      <c r="K205" s="166"/>
      <c r="L205" s="166"/>
      <c r="M205" s="166"/>
      <c r="N205" s="166"/>
      <c r="O205" s="166"/>
      <c r="P205" s="166"/>
      <c r="Q205" s="166"/>
      <c r="R205" s="166"/>
      <c r="S205" s="166"/>
      <c r="T205" s="166"/>
      <c r="U205" s="166"/>
      <c r="V205" s="166"/>
      <c r="W205" s="166"/>
      <c r="X205" s="166"/>
      <c r="Y205" s="166"/>
      <c r="Z205" s="166"/>
    </row>
    <row r="206" spans="1:26" ht="14.25" customHeight="1" x14ac:dyDescent="0.25">
      <c r="A206" s="166"/>
      <c r="B206" s="166"/>
      <c r="C206" s="166"/>
      <c r="D206" s="166"/>
      <c r="E206" s="166"/>
      <c r="F206" s="166"/>
      <c r="G206" s="166"/>
      <c r="H206" s="166"/>
      <c r="I206" s="166"/>
      <c r="J206" s="166"/>
      <c r="K206" s="166"/>
      <c r="L206" s="166"/>
      <c r="M206" s="166"/>
      <c r="N206" s="166"/>
      <c r="O206" s="166"/>
      <c r="P206" s="166"/>
      <c r="Q206" s="166"/>
      <c r="R206" s="166"/>
      <c r="S206" s="166"/>
      <c r="T206" s="166"/>
      <c r="U206" s="166"/>
      <c r="V206" s="166"/>
      <c r="W206" s="166"/>
      <c r="X206" s="166"/>
      <c r="Y206" s="166"/>
      <c r="Z206" s="166"/>
    </row>
    <row r="207" spans="1:26" ht="14.25" customHeight="1" x14ac:dyDescent="0.25">
      <c r="A207" s="166"/>
      <c r="B207" s="166"/>
      <c r="C207" s="166"/>
      <c r="D207" s="166"/>
      <c r="E207" s="166"/>
      <c r="F207" s="166"/>
      <c r="G207" s="166"/>
      <c r="H207" s="166"/>
      <c r="I207" s="166"/>
      <c r="J207" s="166"/>
      <c r="K207" s="166"/>
      <c r="L207" s="166"/>
      <c r="M207" s="166"/>
      <c r="N207" s="166"/>
      <c r="O207" s="166"/>
      <c r="P207" s="166"/>
      <c r="Q207" s="166"/>
      <c r="R207" s="166"/>
      <c r="S207" s="166"/>
      <c r="T207" s="166"/>
      <c r="U207" s="166"/>
      <c r="V207" s="166"/>
      <c r="W207" s="166"/>
      <c r="X207" s="166"/>
      <c r="Y207" s="166"/>
      <c r="Z207" s="166"/>
    </row>
    <row r="208" spans="1:26" ht="14.25" customHeight="1" x14ac:dyDescent="0.25">
      <c r="A208" s="166"/>
      <c r="B208" s="166"/>
      <c r="C208" s="166"/>
      <c r="D208" s="166"/>
      <c r="E208" s="166"/>
      <c r="F208" s="166"/>
      <c r="G208" s="166"/>
      <c r="H208" s="166"/>
      <c r="I208" s="166"/>
      <c r="J208" s="166"/>
      <c r="K208" s="166"/>
      <c r="L208" s="166"/>
      <c r="M208" s="166"/>
      <c r="N208" s="166"/>
      <c r="O208" s="166"/>
      <c r="P208" s="166"/>
      <c r="Q208" s="166"/>
      <c r="R208" s="166"/>
      <c r="S208" s="166"/>
      <c r="T208" s="166"/>
      <c r="U208" s="166"/>
      <c r="V208" s="166"/>
      <c r="W208" s="166"/>
      <c r="X208" s="166"/>
      <c r="Y208" s="166"/>
      <c r="Z208" s="166"/>
    </row>
    <row r="209" spans="1:26" ht="14.25" customHeight="1" x14ac:dyDescent="0.25">
      <c r="A209" s="166"/>
      <c r="B209" s="166"/>
      <c r="C209" s="166"/>
      <c r="D209" s="166"/>
      <c r="E209" s="166"/>
      <c r="F209" s="166"/>
      <c r="G209" s="166"/>
      <c r="H209" s="166"/>
      <c r="I209" s="166"/>
      <c r="J209" s="166"/>
      <c r="K209" s="166"/>
      <c r="L209" s="166"/>
      <c r="M209" s="166"/>
      <c r="N209" s="166"/>
      <c r="O209" s="166"/>
      <c r="P209" s="166"/>
      <c r="Q209" s="166"/>
      <c r="R209" s="166"/>
      <c r="S209" s="166"/>
      <c r="T209" s="166"/>
      <c r="U209" s="166"/>
      <c r="V209" s="166"/>
      <c r="W209" s="166"/>
      <c r="X209" s="166"/>
      <c r="Y209" s="166"/>
      <c r="Z209" s="166"/>
    </row>
    <row r="210" spans="1:26" ht="14.25" customHeight="1" x14ac:dyDescent="0.25">
      <c r="A210" s="166"/>
      <c r="B210" s="166"/>
      <c r="C210" s="166"/>
      <c r="D210" s="166"/>
      <c r="E210" s="166"/>
      <c r="F210" s="166"/>
      <c r="G210" s="166"/>
      <c r="H210" s="166"/>
      <c r="I210" s="166"/>
      <c r="J210" s="166"/>
      <c r="K210" s="166"/>
      <c r="L210" s="166"/>
      <c r="M210" s="166"/>
      <c r="N210" s="166"/>
      <c r="O210" s="166"/>
      <c r="P210" s="166"/>
      <c r="Q210" s="166"/>
      <c r="R210" s="166"/>
      <c r="S210" s="166"/>
      <c r="T210" s="166"/>
      <c r="U210" s="166"/>
      <c r="V210" s="166"/>
      <c r="W210" s="166"/>
      <c r="X210" s="166"/>
      <c r="Y210" s="166"/>
      <c r="Z210" s="166"/>
    </row>
    <row r="211" spans="1:26" ht="14.25" customHeight="1" x14ac:dyDescent="0.25">
      <c r="A211" s="166"/>
      <c r="B211" s="166"/>
      <c r="C211" s="166"/>
      <c r="D211" s="166"/>
      <c r="E211" s="166"/>
      <c r="F211" s="166"/>
      <c r="G211" s="166"/>
      <c r="H211" s="166"/>
      <c r="I211" s="166"/>
      <c r="J211" s="166"/>
      <c r="K211" s="166"/>
      <c r="L211" s="166"/>
      <c r="M211" s="166"/>
      <c r="N211" s="166"/>
      <c r="O211" s="166"/>
      <c r="P211" s="166"/>
      <c r="Q211" s="166"/>
      <c r="R211" s="166"/>
      <c r="S211" s="166"/>
      <c r="T211" s="166"/>
      <c r="U211" s="166"/>
      <c r="V211" s="166"/>
      <c r="W211" s="166"/>
      <c r="X211" s="166"/>
      <c r="Y211" s="166"/>
      <c r="Z211" s="166"/>
    </row>
    <row r="212" spans="1:26" ht="14.25" customHeight="1" x14ac:dyDescent="0.25">
      <c r="A212" s="166"/>
      <c r="B212" s="166"/>
      <c r="C212" s="166"/>
      <c r="D212" s="166"/>
      <c r="E212" s="166"/>
      <c r="F212" s="166"/>
      <c r="G212" s="166"/>
      <c r="H212" s="166"/>
      <c r="I212" s="166"/>
      <c r="J212" s="166"/>
      <c r="K212" s="166"/>
      <c r="L212" s="166"/>
      <c r="M212" s="166"/>
      <c r="N212" s="166"/>
      <c r="O212" s="166"/>
      <c r="P212" s="166"/>
      <c r="Q212" s="166"/>
      <c r="R212" s="166"/>
      <c r="S212" s="166"/>
      <c r="T212" s="166"/>
      <c r="U212" s="166"/>
      <c r="V212" s="166"/>
      <c r="W212" s="166"/>
      <c r="X212" s="166"/>
      <c r="Y212" s="166"/>
      <c r="Z212" s="166"/>
    </row>
    <row r="213" spans="1:26" ht="14.25" customHeight="1" x14ac:dyDescent="0.25">
      <c r="A213" s="166"/>
      <c r="B213" s="166"/>
      <c r="C213" s="166"/>
      <c r="D213" s="166"/>
      <c r="E213" s="166"/>
      <c r="F213" s="166"/>
      <c r="G213" s="166"/>
      <c r="H213" s="166"/>
      <c r="I213" s="166"/>
      <c r="J213" s="166"/>
      <c r="K213" s="166"/>
      <c r="L213" s="166"/>
      <c r="M213" s="166"/>
      <c r="N213" s="166"/>
      <c r="O213" s="166"/>
      <c r="P213" s="166"/>
      <c r="Q213" s="166"/>
      <c r="R213" s="166"/>
      <c r="S213" s="166"/>
      <c r="T213" s="166"/>
      <c r="U213" s="166"/>
      <c r="V213" s="166"/>
      <c r="W213" s="166"/>
      <c r="X213" s="166"/>
      <c r="Y213" s="166"/>
      <c r="Z213" s="166"/>
    </row>
    <row r="214" spans="1:26" ht="14.25" customHeight="1" x14ac:dyDescent="0.25">
      <c r="A214" s="166"/>
      <c r="B214" s="166"/>
      <c r="C214" s="166"/>
      <c r="D214" s="166"/>
      <c r="E214" s="166"/>
      <c r="F214" s="166"/>
      <c r="G214" s="166"/>
      <c r="H214" s="166"/>
      <c r="I214" s="166"/>
      <c r="J214" s="166"/>
      <c r="K214" s="166"/>
      <c r="L214" s="166"/>
      <c r="M214" s="166"/>
      <c r="N214" s="166"/>
      <c r="O214" s="166"/>
      <c r="P214" s="166"/>
      <c r="Q214" s="166"/>
      <c r="R214" s="166"/>
      <c r="S214" s="166"/>
      <c r="T214" s="166"/>
      <c r="U214" s="166"/>
      <c r="V214" s="166"/>
      <c r="W214" s="166"/>
      <c r="X214" s="166"/>
      <c r="Y214" s="166"/>
      <c r="Z214" s="166"/>
    </row>
    <row r="215" spans="1:26" ht="14.25" customHeight="1" x14ac:dyDescent="0.25">
      <c r="A215" s="166"/>
      <c r="B215" s="166"/>
      <c r="C215" s="166"/>
      <c r="D215" s="166"/>
      <c r="E215" s="166"/>
      <c r="F215" s="166"/>
      <c r="G215" s="166"/>
      <c r="H215" s="166"/>
      <c r="I215" s="166"/>
      <c r="J215" s="166"/>
      <c r="K215" s="166"/>
      <c r="L215" s="166"/>
      <c r="M215" s="166"/>
      <c r="N215" s="166"/>
      <c r="O215" s="166"/>
      <c r="P215" s="166"/>
      <c r="Q215" s="166"/>
      <c r="R215" s="166"/>
      <c r="S215" s="166"/>
      <c r="T215" s="166"/>
      <c r="U215" s="166"/>
      <c r="V215" s="166"/>
      <c r="W215" s="166"/>
      <c r="X215" s="166"/>
      <c r="Y215" s="166"/>
      <c r="Z215" s="166"/>
    </row>
    <row r="216" spans="1:26" ht="14.25" customHeight="1" x14ac:dyDescent="0.25">
      <c r="A216" s="166"/>
      <c r="B216" s="166"/>
      <c r="C216" s="166"/>
      <c r="D216" s="166"/>
      <c r="E216" s="166"/>
      <c r="F216" s="166"/>
      <c r="G216" s="166"/>
      <c r="H216" s="166"/>
      <c r="I216" s="166"/>
      <c r="J216" s="166"/>
      <c r="K216" s="166"/>
      <c r="L216" s="166"/>
      <c r="M216" s="166"/>
      <c r="N216" s="166"/>
      <c r="O216" s="166"/>
      <c r="P216" s="166"/>
      <c r="Q216" s="166"/>
      <c r="R216" s="166"/>
      <c r="S216" s="166"/>
      <c r="T216" s="166"/>
      <c r="U216" s="166"/>
      <c r="V216" s="166"/>
      <c r="W216" s="166"/>
      <c r="X216" s="166"/>
      <c r="Y216" s="166"/>
      <c r="Z216" s="166"/>
    </row>
    <row r="217" spans="1:26" ht="14.25" customHeight="1" x14ac:dyDescent="0.25">
      <c r="A217" s="166"/>
      <c r="B217" s="166"/>
      <c r="C217" s="166"/>
      <c r="D217" s="166"/>
      <c r="E217" s="166"/>
      <c r="F217" s="166"/>
      <c r="G217" s="166"/>
      <c r="H217" s="166"/>
      <c r="I217" s="166"/>
      <c r="J217" s="166"/>
      <c r="K217" s="166"/>
      <c r="L217" s="166"/>
      <c r="M217" s="166"/>
      <c r="N217" s="166"/>
      <c r="O217" s="166"/>
      <c r="P217" s="166"/>
      <c r="Q217" s="166"/>
      <c r="R217" s="166"/>
      <c r="S217" s="166"/>
      <c r="T217" s="166"/>
      <c r="U217" s="166"/>
      <c r="V217" s="166"/>
      <c r="W217" s="166"/>
      <c r="X217" s="166"/>
      <c r="Y217" s="166"/>
      <c r="Z217" s="166"/>
    </row>
    <row r="218" spans="1:26" ht="14.25" customHeight="1" x14ac:dyDescent="0.25">
      <c r="A218" s="166"/>
      <c r="B218" s="166"/>
      <c r="C218" s="166"/>
      <c r="D218" s="166"/>
      <c r="E218" s="166"/>
      <c r="F218" s="166"/>
      <c r="G218" s="166"/>
      <c r="H218" s="166"/>
      <c r="I218" s="166"/>
      <c r="J218" s="166"/>
      <c r="K218" s="166"/>
      <c r="L218" s="166"/>
      <c r="M218" s="166"/>
      <c r="N218" s="166"/>
      <c r="O218" s="166"/>
      <c r="P218" s="166"/>
      <c r="Q218" s="166"/>
      <c r="R218" s="166"/>
      <c r="S218" s="166"/>
      <c r="T218" s="166"/>
      <c r="U218" s="166"/>
      <c r="V218" s="166"/>
      <c r="W218" s="166"/>
      <c r="X218" s="166"/>
      <c r="Y218" s="166"/>
      <c r="Z218" s="166"/>
    </row>
    <row r="219" spans="1:26" ht="14.25" customHeight="1" x14ac:dyDescent="0.25">
      <c r="A219" s="166"/>
      <c r="B219" s="166"/>
      <c r="C219" s="166"/>
      <c r="D219" s="166"/>
      <c r="E219" s="166"/>
      <c r="F219" s="166"/>
      <c r="G219" s="166"/>
      <c r="H219" s="166"/>
      <c r="I219" s="166"/>
      <c r="J219" s="166"/>
      <c r="K219" s="166"/>
      <c r="L219" s="166"/>
      <c r="M219" s="166"/>
      <c r="N219" s="166"/>
      <c r="O219" s="166"/>
      <c r="P219" s="166"/>
      <c r="Q219" s="166"/>
      <c r="R219" s="166"/>
      <c r="S219" s="166"/>
      <c r="T219" s="166"/>
      <c r="U219" s="166"/>
      <c r="V219" s="166"/>
      <c r="W219" s="166"/>
      <c r="X219" s="166"/>
      <c r="Y219" s="166"/>
      <c r="Z219" s="166"/>
    </row>
    <row r="220" spans="1:26" ht="14.25" customHeight="1" x14ac:dyDescent="0.25">
      <c r="A220" s="166"/>
      <c r="B220" s="166"/>
      <c r="C220" s="166"/>
      <c r="D220" s="166"/>
      <c r="E220" s="166"/>
      <c r="F220" s="166"/>
      <c r="G220" s="166"/>
      <c r="H220" s="166"/>
      <c r="I220" s="166"/>
      <c r="J220" s="166"/>
      <c r="K220" s="166"/>
      <c r="L220" s="166"/>
      <c r="M220" s="166"/>
      <c r="N220" s="166"/>
      <c r="O220" s="166"/>
      <c r="P220" s="166"/>
      <c r="Q220" s="166"/>
      <c r="R220" s="166"/>
      <c r="S220" s="166"/>
      <c r="T220" s="166"/>
      <c r="U220" s="166"/>
      <c r="V220" s="166"/>
      <c r="W220" s="166"/>
      <c r="X220" s="166"/>
      <c r="Y220" s="166"/>
      <c r="Z220" s="166"/>
    </row>
    <row r="221" spans="1:26" ht="14.25" customHeight="1" x14ac:dyDescent="0.25">
      <c r="A221" s="166"/>
      <c r="B221" s="166"/>
      <c r="C221" s="166"/>
      <c r="D221" s="166"/>
      <c r="E221" s="166"/>
      <c r="F221" s="166"/>
      <c r="G221" s="166"/>
      <c r="H221" s="166"/>
      <c r="I221" s="166"/>
      <c r="J221" s="166"/>
      <c r="K221" s="166"/>
      <c r="L221" s="166"/>
      <c r="M221" s="166"/>
      <c r="N221" s="166"/>
      <c r="O221" s="166"/>
      <c r="P221" s="166"/>
      <c r="Q221" s="166"/>
      <c r="R221" s="166"/>
      <c r="S221" s="166"/>
      <c r="T221" s="166"/>
      <c r="U221" s="166"/>
      <c r="V221" s="166"/>
      <c r="W221" s="166"/>
      <c r="X221" s="166"/>
      <c r="Y221" s="166"/>
      <c r="Z221" s="166"/>
    </row>
    <row r="222" spans="1:26" ht="14.25" customHeight="1" x14ac:dyDescent="0.25">
      <c r="A222" s="166"/>
      <c r="B222" s="166"/>
      <c r="C222" s="166"/>
      <c r="D222" s="166"/>
      <c r="E222" s="166"/>
      <c r="F222" s="166"/>
      <c r="G222" s="166"/>
      <c r="H222" s="166"/>
      <c r="I222" s="166"/>
      <c r="J222" s="166"/>
      <c r="K222" s="166"/>
      <c r="L222" s="166"/>
      <c r="M222" s="166"/>
      <c r="N222" s="166"/>
      <c r="O222" s="166"/>
      <c r="P222" s="166"/>
      <c r="Q222" s="166"/>
      <c r="R222" s="166"/>
      <c r="S222" s="166"/>
      <c r="T222" s="166"/>
      <c r="U222" s="166"/>
      <c r="V222" s="166"/>
      <c r="W222" s="166"/>
      <c r="X222" s="166"/>
      <c r="Y222" s="166"/>
      <c r="Z222" s="166"/>
    </row>
    <row r="223" spans="1:26" ht="14.25" customHeight="1" x14ac:dyDescent="0.25">
      <c r="A223" s="166"/>
      <c r="B223" s="166"/>
      <c r="C223" s="166"/>
      <c r="D223" s="166"/>
      <c r="E223" s="166"/>
      <c r="F223" s="166"/>
      <c r="G223" s="166"/>
      <c r="H223" s="166"/>
      <c r="I223" s="166"/>
      <c r="J223" s="166"/>
      <c r="K223" s="166"/>
      <c r="L223" s="166"/>
      <c r="M223" s="166"/>
      <c r="N223" s="166"/>
      <c r="O223" s="166"/>
      <c r="P223" s="166"/>
      <c r="Q223" s="166"/>
      <c r="R223" s="166"/>
      <c r="S223" s="166"/>
      <c r="T223" s="166"/>
      <c r="U223" s="166"/>
      <c r="V223" s="166"/>
      <c r="W223" s="166"/>
      <c r="X223" s="166"/>
      <c r="Y223" s="166"/>
      <c r="Z223" s="166"/>
    </row>
    <row r="224" spans="1:26" ht="14.25" customHeight="1" x14ac:dyDescent="0.25">
      <c r="A224" s="166"/>
      <c r="B224" s="166"/>
      <c r="C224" s="166"/>
      <c r="D224" s="166"/>
      <c r="E224" s="166"/>
      <c r="F224" s="166"/>
      <c r="G224" s="166"/>
      <c r="H224" s="166"/>
      <c r="I224" s="166"/>
      <c r="J224" s="166"/>
      <c r="K224" s="166"/>
      <c r="L224" s="166"/>
      <c r="M224" s="166"/>
      <c r="N224" s="166"/>
      <c r="O224" s="166"/>
      <c r="P224" s="166"/>
      <c r="Q224" s="166"/>
      <c r="R224" s="166"/>
      <c r="S224" s="166"/>
      <c r="T224" s="166"/>
      <c r="U224" s="166"/>
      <c r="V224" s="166"/>
      <c r="W224" s="166"/>
      <c r="X224" s="166"/>
      <c r="Y224" s="166"/>
      <c r="Z224" s="166"/>
    </row>
    <row r="225" spans="1:26" ht="14.25" customHeight="1" x14ac:dyDescent="0.25">
      <c r="A225" s="166"/>
      <c r="B225" s="166"/>
      <c r="C225" s="166"/>
      <c r="D225" s="166"/>
      <c r="E225" s="166"/>
      <c r="F225" s="166"/>
      <c r="G225" s="166"/>
      <c r="H225" s="166"/>
      <c r="I225" s="166"/>
      <c r="J225" s="166"/>
      <c r="K225" s="166"/>
      <c r="L225" s="166"/>
      <c r="M225" s="166"/>
      <c r="N225" s="166"/>
      <c r="O225" s="166"/>
      <c r="P225" s="166"/>
      <c r="Q225" s="166"/>
      <c r="R225" s="166"/>
      <c r="S225" s="166"/>
      <c r="T225" s="166"/>
      <c r="U225" s="166"/>
      <c r="V225" s="166"/>
      <c r="W225" s="166"/>
      <c r="X225" s="166"/>
      <c r="Y225" s="166"/>
      <c r="Z225" s="166"/>
    </row>
    <row r="226" spans="1:26" ht="15.75" customHeight="1" x14ac:dyDescent="0.25"/>
    <row r="227" spans="1:26" ht="15.75" customHeight="1" x14ac:dyDescent="0.25"/>
    <row r="228" spans="1:26" ht="15.75" customHeight="1" x14ac:dyDescent="0.25"/>
    <row r="229" spans="1:26" ht="15.75" customHeight="1" x14ac:dyDescent="0.25"/>
    <row r="230" spans="1:26" ht="15.75" customHeight="1" x14ac:dyDescent="0.25"/>
    <row r="231" spans="1:26" ht="15.75" customHeight="1" x14ac:dyDescent="0.25"/>
    <row r="232" spans="1:26" ht="15.75" customHeight="1" x14ac:dyDescent="0.25"/>
    <row r="233" spans="1:26" ht="15.75" customHeight="1" x14ac:dyDescent="0.25"/>
    <row r="234" spans="1:26" ht="15.75" customHeight="1" x14ac:dyDescent="0.25"/>
    <row r="235" spans="1:26" ht="15.75" customHeight="1" x14ac:dyDescent="0.25"/>
    <row r="236" spans="1:26" ht="15.75" customHeight="1" x14ac:dyDescent="0.25"/>
    <row r="237" spans="1:26" ht="15.75" customHeight="1" x14ac:dyDescent="0.25"/>
    <row r="238" spans="1:26" ht="15.75" customHeight="1" x14ac:dyDescent="0.25"/>
    <row r="239" spans="1:26" ht="15.75" customHeight="1" x14ac:dyDescent="0.25"/>
    <row r="240" spans="1:26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A10:D10"/>
    <mergeCell ref="A22:B22"/>
  </mergeCells>
  <pageMargins left="0.7" right="0.7" top="0.75" bottom="0.75" header="0" footer="0"/>
  <pageSetup paperSize="8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COSTITUZIONE 2025</vt:lpstr>
      <vt:lpstr>CALCOLO 0,22% MONTE SALARI 2018</vt:lpstr>
      <vt:lpstr>MOD RGS LIMITE 2025</vt:lpstr>
      <vt:lpstr>'COSTITUZIONE 2025'!Area_stampa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Raffaella Biella - Comune di Vimercate</dc:creator>
  <cp:lastModifiedBy>Graziella Mazzini</cp:lastModifiedBy>
  <cp:lastPrinted>2025-09-16T09:41:14Z</cp:lastPrinted>
  <dcterms:created xsi:type="dcterms:W3CDTF">2022-12-27T11:16:05Z</dcterms:created>
  <dcterms:modified xsi:type="dcterms:W3CDTF">2026-08-10T08:20:21Z</dcterms:modified>
</cp:coreProperties>
</file>