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00\Desktop\"/>
    </mc:Choice>
  </mc:AlternateContent>
  <xr:revisionPtr revIDLastSave="0" documentId="13_ncr:1_{B09AE2FD-9AF0-4D5E-8FC4-56AA4BB542F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NZIANI misura B2 " sheetId="6" r:id="rId1"/>
    <sheet name="MINORI misura B2" sheetId="5" r:id="rId2"/>
    <sheet name="ADULTI misura B2" sheetId="1" r:id="rId3"/>
  </sheets>
  <definedNames>
    <definedName name="_xlnm._FilterDatabase" localSheetId="2" hidden="1">'ADULTI misura B2'!$A$3:$GA$251</definedName>
    <definedName name="_xlnm._FilterDatabase" localSheetId="0" hidden="1">'ANZIANI misura B2 '!$A$3:$GD$140</definedName>
    <definedName name="_xlnm._FilterDatabase" localSheetId="1" hidden="1">'MINORI misura B2'!$O$1:$O$413</definedName>
    <definedName name="OSTIGLIA">#REF!</definedName>
  </definedNames>
  <calcPr calcId="191029"/>
</workbook>
</file>

<file path=xl/calcChain.xml><?xml version="1.0" encoding="utf-8"?>
<calcChain xmlns="http://schemas.openxmlformats.org/spreadsheetml/2006/main">
  <c r="BC37" i="5" l="1"/>
  <c r="BA253" i="1"/>
  <c r="BA72" i="1"/>
  <c r="BB64" i="1" l="1"/>
  <c r="AZ26" i="1"/>
  <c r="BC26" i="5"/>
  <c r="BC34" i="5" s="1"/>
  <c r="BC206" i="5" s="1"/>
  <c r="BB34" i="5"/>
  <c r="BD61" i="6"/>
  <c r="BD135" i="6" s="1"/>
  <c r="BC30" i="6"/>
  <c r="BC29" i="6"/>
  <c r="BC16" i="6"/>
  <c r="BC14" i="6"/>
  <c r="BC13" i="6"/>
  <c r="BC12" i="6"/>
  <c r="BC11" i="6"/>
  <c r="BC10" i="6"/>
  <c r="BC9" i="6"/>
  <c r="BC8" i="6"/>
  <c r="BC7" i="6"/>
  <c r="BC6" i="6"/>
  <c r="BC5" i="6"/>
  <c r="BC4" i="6"/>
  <c r="BA18" i="6"/>
  <c r="BA104" i="6"/>
  <c r="BA132" i="6"/>
  <c r="BA67" i="6"/>
  <c r="BB73" i="1" l="1"/>
  <c r="BB253" i="1"/>
  <c r="BC135" i="6"/>
  <c r="BC136" i="6" s="1"/>
  <c r="BD138" i="6"/>
  <c r="BE135" i="6"/>
  <c r="BB140" i="6"/>
  <c r="BB4" i="6"/>
  <c r="BB29" i="6"/>
  <c r="BB11" i="6"/>
  <c r="BA34" i="5"/>
  <c r="BA206" i="5" s="1"/>
  <c r="AZ59" i="1"/>
  <c r="AZ58" i="1"/>
  <c r="AZ57" i="1"/>
  <c r="BK67" i="6"/>
  <c r="AX31" i="1"/>
  <c r="AK31" i="1"/>
  <c r="AQ31" i="1"/>
  <c r="AY23" i="1"/>
  <c r="BA208" i="5"/>
  <c r="AY253" i="1"/>
  <c r="AY6" i="1"/>
  <c r="BB7" i="6"/>
  <c r="BB12" i="6"/>
  <c r="BB30" i="6"/>
  <c r="BB13" i="6"/>
  <c r="BB14" i="6"/>
  <c r="BB9" i="6"/>
  <c r="BB16" i="6"/>
  <c r="BB10" i="6"/>
  <c r="BB8" i="6"/>
  <c r="BB5" i="6"/>
  <c r="BB6" i="6"/>
  <c r="AK21" i="1"/>
  <c r="AS88" i="6"/>
  <c r="AP19" i="1"/>
  <c r="AS19" i="1" s="1"/>
  <c r="AX19" i="1" s="1"/>
  <c r="AK19" i="1"/>
  <c r="AO32" i="5"/>
  <c r="BI10" i="6"/>
  <c r="AV10" i="6"/>
  <c r="AS10" i="6"/>
  <c r="AN10" i="6"/>
  <c r="BI24" i="6"/>
  <c r="AV24" i="6"/>
  <c r="AS24" i="6"/>
  <c r="AN24" i="6"/>
  <c r="BI17" i="6"/>
  <c r="AV17" i="6"/>
  <c r="AS17" i="6"/>
  <c r="AN17" i="6"/>
  <c r="BI64" i="6"/>
  <c r="AV64" i="6"/>
  <c r="AS64" i="6"/>
  <c r="AN64" i="6"/>
  <c r="BI107" i="6"/>
  <c r="AV107" i="6"/>
  <c r="AS107" i="6"/>
  <c r="AN107" i="6"/>
  <c r="BI43" i="6"/>
  <c r="AV43" i="6"/>
  <c r="AV82" i="6"/>
  <c r="AS43" i="6"/>
  <c r="AN43" i="6"/>
  <c r="BF22" i="5"/>
  <c r="AU31" i="5"/>
  <c r="AR31" i="5"/>
  <c r="AO31" i="5"/>
  <c r="BE5" i="1"/>
  <c r="AS5" i="1"/>
  <c r="AP5" i="1"/>
  <c r="AK5" i="1"/>
  <c r="BE53" i="1"/>
  <c r="AS53" i="1"/>
  <c r="AP53" i="1"/>
  <c r="AK53" i="1"/>
  <c r="BI46" i="6"/>
  <c r="AV46" i="6"/>
  <c r="AS46" i="6"/>
  <c r="AN46" i="6"/>
  <c r="BI74" i="6"/>
  <c r="AV74" i="6"/>
  <c r="AS74" i="6"/>
  <c r="AN74" i="6"/>
  <c r="AS18" i="1"/>
  <c r="AP18" i="1"/>
  <c r="AK18" i="1"/>
  <c r="BE9" i="1"/>
  <c r="AS9" i="1"/>
  <c r="AP9" i="1"/>
  <c r="AK9" i="1"/>
  <c r="AR22" i="5"/>
  <c r="AU22" i="5"/>
  <c r="AU30" i="5"/>
  <c r="AR30" i="5"/>
  <c r="AO30" i="5"/>
  <c r="AO22" i="5"/>
  <c r="BF24" i="5"/>
  <c r="BF23" i="5"/>
  <c r="AU29" i="5"/>
  <c r="AR29" i="5"/>
  <c r="AO29" i="5"/>
  <c r="BF15" i="5"/>
  <c r="BF4" i="5"/>
  <c r="AR16" i="5"/>
  <c r="AR15" i="5"/>
  <c r="AO16" i="5"/>
  <c r="AO15" i="5"/>
  <c r="AP34" i="1"/>
  <c r="AK34" i="1"/>
  <c r="BE62" i="1"/>
  <c r="AP62" i="1"/>
  <c r="AK62" i="1"/>
  <c r="AS33" i="1"/>
  <c r="AP33" i="1"/>
  <c r="AK33" i="1"/>
  <c r="AS32" i="1"/>
  <c r="AP32" i="1"/>
  <c r="AK32" i="1"/>
  <c r="AS69" i="1"/>
  <c r="AP69" i="1"/>
  <c r="AK69" i="1"/>
  <c r="BE66" i="1"/>
  <c r="AS66" i="1"/>
  <c r="AP66" i="1"/>
  <c r="AK63" i="1"/>
  <c r="AK66" i="1"/>
  <c r="AS7" i="1"/>
  <c r="AP7" i="1"/>
  <c r="AK7" i="1"/>
  <c r="BI92" i="6"/>
  <c r="AV92" i="6"/>
  <c r="AS92" i="6"/>
  <c r="AN92" i="6"/>
  <c r="BI102" i="6"/>
  <c r="AV102" i="6"/>
  <c r="AS102" i="6"/>
  <c r="AN102" i="6"/>
  <c r="BI111" i="6"/>
  <c r="AV111" i="6"/>
  <c r="AS111" i="6"/>
  <c r="AN111" i="6"/>
  <c r="BI120" i="6"/>
  <c r="AV120" i="6"/>
  <c r="AS120" i="6"/>
  <c r="AN120" i="6"/>
  <c r="BI67" i="6"/>
  <c r="BI83" i="6"/>
  <c r="AV83" i="6"/>
  <c r="AS83" i="6"/>
  <c r="AN83" i="6"/>
  <c r="BI68" i="6"/>
  <c r="BI51" i="6"/>
  <c r="BI79" i="6"/>
  <c r="AV79" i="6"/>
  <c r="AS51" i="6"/>
  <c r="AS79" i="6"/>
  <c r="AN79" i="6"/>
  <c r="AV51" i="6"/>
  <c r="AN51" i="6"/>
  <c r="BI47" i="6"/>
  <c r="AV47" i="6"/>
  <c r="AS47" i="6"/>
  <c r="AN47" i="6"/>
  <c r="BI39" i="6"/>
  <c r="AS39" i="6"/>
  <c r="BA39" i="6" s="1"/>
  <c r="AN39" i="6"/>
  <c r="BI53" i="6"/>
  <c r="AV53" i="6"/>
  <c r="AS53" i="6"/>
  <c r="AN53" i="6"/>
  <c r="AV108" i="6"/>
  <c r="AS108" i="6"/>
  <c r="AN89" i="6"/>
  <c r="AN72" i="6"/>
  <c r="AN80" i="6"/>
  <c r="AN109" i="6"/>
  <c r="AN22" i="6"/>
  <c r="AN23" i="6"/>
  <c r="AN6" i="6"/>
  <c r="AN65" i="6"/>
  <c r="AN108" i="6"/>
  <c r="AN112" i="6"/>
  <c r="AN13" i="6"/>
  <c r="AN28" i="6"/>
  <c r="AN81" i="6"/>
  <c r="AN75" i="6"/>
  <c r="AN66" i="6"/>
  <c r="AN114" i="6"/>
  <c r="AN56" i="6"/>
  <c r="AN68" i="6"/>
  <c r="AN20" i="6"/>
  <c r="AN94" i="6"/>
  <c r="AN118" i="6"/>
  <c r="AN93" i="6"/>
  <c r="AN88" i="6"/>
  <c r="AN52" i="6"/>
  <c r="AN123" i="6"/>
  <c r="AN40" i="6"/>
  <c r="AN95" i="6"/>
  <c r="AN67" i="6"/>
  <c r="AN34" i="6"/>
  <c r="AN84" i="6"/>
  <c r="AN76" i="6"/>
  <c r="AN96" i="6"/>
  <c r="AN63" i="6"/>
  <c r="AN15" i="6"/>
  <c r="AN97" i="6"/>
  <c r="AN115" i="6"/>
  <c r="AN73" i="6"/>
  <c r="AN36" i="6"/>
  <c r="AN113" i="6"/>
  <c r="AN30" i="6"/>
  <c r="AN37" i="6"/>
  <c r="AN27" i="6"/>
  <c r="AN77" i="6"/>
  <c r="AN60" i="6"/>
  <c r="AN5" i="6"/>
  <c r="AN50" i="6"/>
  <c r="AN78" i="6"/>
  <c r="AN55" i="6"/>
  <c r="AN58" i="6"/>
  <c r="AN61" i="6"/>
  <c r="AN54" i="6"/>
  <c r="AN8" i="6"/>
  <c r="AN106" i="6"/>
  <c r="AN91" i="6"/>
  <c r="AN82" i="6"/>
  <c r="AN41" i="6"/>
  <c r="AN16" i="6"/>
  <c r="AN124" i="6"/>
  <c r="AN127" i="6"/>
  <c r="AN62" i="6"/>
  <c r="AN117" i="6"/>
  <c r="AN105" i="6"/>
  <c r="AN38" i="6"/>
  <c r="AN125" i="6"/>
  <c r="AN90" i="6"/>
  <c r="AN19" i="6"/>
  <c r="AN42" i="6"/>
  <c r="AN116" i="6"/>
  <c r="AN49" i="6"/>
  <c r="AN129" i="6"/>
  <c r="AN131" i="6"/>
  <c r="AN48" i="6"/>
  <c r="AN4" i="6"/>
  <c r="AN32" i="6"/>
  <c r="AN26" i="6"/>
  <c r="AN104" i="6"/>
  <c r="AN9" i="6"/>
  <c r="AN130" i="6"/>
  <c r="AN122" i="6"/>
  <c r="AN69" i="6"/>
  <c r="AN126" i="6"/>
  <c r="AN103" i="6"/>
  <c r="AN35" i="6"/>
  <c r="AN11" i="6"/>
  <c r="AN21" i="6"/>
  <c r="AN57" i="6"/>
  <c r="AN71" i="6"/>
  <c r="AN31" i="6"/>
  <c r="AN44" i="6"/>
  <c r="AN110" i="6"/>
  <c r="AN87" i="6"/>
  <c r="AN25" i="6"/>
  <c r="AN85" i="6"/>
  <c r="AN12" i="6"/>
  <c r="AN100" i="6"/>
  <c r="AN86" i="6"/>
  <c r="AN119" i="6"/>
  <c r="AN45" i="6"/>
  <c r="AN14" i="6"/>
  <c r="AN29" i="6"/>
  <c r="AN121" i="6"/>
  <c r="AN70" i="6"/>
  <c r="AN7" i="6"/>
  <c r="AN101" i="6"/>
  <c r="AN98" i="6"/>
  <c r="AN33" i="6"/>
  <c r="AN99" i="6"/>
  <c r="AN59" i="6"/>
  <c r="AN128" i="6"/>
  <c r="AZ72" i="1" l="1"/>
  <c r="AZ74" i="1" s="1"/>
  <c r="AZ253" i="1"/>
  <c r="BB134" i="6"/>
  <c r="BE137" i="6"/>
  <c r="BI135" i="6"/>
  <c r="BA43" i="6"/>
  <c r="AY72" i="1"/>
  <c r="BB37" i="5"/>
  <c r="BB206" i="5" s="1"/>
  <c r="BA209" i="5"/>
  <c r="BA83" i="6"/>
  <c r="BA24" i="6"/>
  <c r="BA64" i="6"/>
  <c r="BA47" i="6"/>
  <c r="BA74" i="6"/>
  <c r="BA108" i="6"/>
  <c r="BA111" i="6"/>
  <c r="BA92" i="6"/>
  <c r="BA79" i="6"/>
  <c r="BA53" i="6"/>
  <c r="BA107" i="6"/>
  <c r="BA17" i="6"/>
  <c r="BA10" i="6"/>
  <c r="BA120" i="6"/>
  <c r="BA102" i="6"/>
  <c r="BA51" i="6"/>
  <c r="BA46" i="6"/>
  <c r="AX5" i="1"/>
  <c r="AX53" i="1"/>
  <c r="AZ31" i="5"/>
  <c r="AZ30" i="5"/>
  <c r="AX18" i="1"/>
  <c r="AX34" i="1"/>
  <c r="AX62" i="1"/>
  <c r="AX9" i="1"/>
  <c r="AZ22" i="5"/>
  <c r="AZ29" i="5"/>
  <c r="AZ16" i="5"/>
  <c r="AZ15" i="5"/>
  <c r="AX32" i="1"/>
  <c r="AX33" i="1"/>
  <c r="AX69" i="1"/>
  <c r="AX7" i="1"/>
  <c r="AX66" i="1"/>
  <c r="BI13" i="6"/>
  <c r="AV13" i="6"/>
  <c r="AS13" i="6"/>
  <c r="BI112" i="6"/>
  <c r="AV112" i="6"/>
  <c r="AS112" i="6"/>
  <c r="BI65" i="6"/>
  <c r="AV65" i="6"/>
  <c r="AS65" i="6"/>
  <c r="BI23" i="6"/>
  <c r="AV23" i="6"/>
  <c r="AS23" i="6"/>
  <c r="BI22" i="6"/>
  <c r="AV22" i="6"/>
  <c r="AS22" i="6"/>
  <c r="BI109" i="6"/>
  <c r="AS109" i="6"/>
  <c r="BA109" i="6" s="1"/>
  <c r="BI89" i="6"/>
  <c r="AV89" i="6"/>
  <c r="AS89" i="6"/>
  <c r="BI128" i="6"/>
  <c r="AV128" i="6"/>
  <c r="AS128" i="6"/>
  <c r="AS72" i="6"/>
  <c r="BI81" i="6"/>
  <c r="AV81" i="6"/>
  <c r="AS81" i="6"/>
  <c r="BI66" i="6"/>
  <c r="AV66" i="6"/>
  <c r="AS66" i="6"/>
  <c r="BE51" i="1"/>
  <c r="BE21" i="1"/>
  <c r="AS21" i="1"/>
  <c r="AP51" i="1"/>
  <c r="AP21" i="1"/>
  <c r="AK51" i="1"/>
  <c r="BI29" i="6"/>
  <c r="AS29" i="6"/>
  <c r="BA29" i="6" s="1"/>
  <c r="BI110" i="6"/>
  <c r="AV110" i="6"/>
  <c r="AS110" i="6"/>
  <c r="BF16" i="5"/>
  <c r="AU9" i="5"/>
  <c r="AR9" i="5"/>
  <c r="AO9" i="5"/>
  <c r="BF26" i="5"/>
  <c r="BF13" i="5"/>
  <c r="AU13" i="5"/>
  <c r="AR13" i="5"/>
  <c r="AO13" i="5"/>
  <c r="AY2" i="5"/>
  <c r="AX2" i="5"/>
  <c r="AW2" i="5"/>
  <c r="AV2" i="5"/>
  <c r="AJ2" i="5"/>
  <c r="AH2" i="5"/>
  <c r="AG2" i="5"/>
  <c r="AF2" i="5"/>
  <c r="O2" i="5"/>
  <c r="L2" i="5"/>
  <c r="AW2" i="1"/>
  <c r="AV2" i="1"/>
  <c r="AU2" i="1"/>
  <c r="AT2" i="1"/>
  <c r="AO2" i="1"/>
  <c r="AN2" i="1"/>
  <c r="AM2" i="1"/>
  <c r="AF2" i="1"/>
  <c r="AE2" i="1"/>
  <c r="AD2" i="1"/>
  <c r="AC2" i="1"/>
  <c r="AB2" i="1"/>
  <c r="O2" i="1"/>
  <c r="M2" i="1"/>
  <c r="L2" i="1"/>
  <c r="BI61" i="6"/>
  <c r="AV61" i="6"/>
  <c r="AS61" i="6"/>
  <c r="BI60" i="6"/>
  <c r="AV60" i="6"/>
  <c r="AS60" i="6"/>
  <c r="BI113" i="6"/>
  <c r="AV113" i="6"/>
  <c r="AS113" i="6"/>
  <c r="BI93" i="6"/>
  <c r="AS93" i="6"/>
  <c r="BI118" i="6"/>
  <c r="AV118" i="6"/>
  <c r="AV93" i="6"/>
  <c r="AV88" i="6"/>
  <c r="BA88" i="6" s="1"/>
  <c r="AS118" i="6"/>
  <c r="BE24" i="1"/>
  <c r="BE38" i="1"/>
  <c r="BE67" i="1"/>
  <c r="BE6" i="1"/>
  <c r="AZ2" i="6"/>
  <c r="AY2" i="6"/>
  <c r="AX2" i="6"/>
  <c r="AW2" i="6"/>
  <c r="AR2" i="6"/>
  <c r="AQ2" i="6"/>
  <c r="AP2" i="6"/>
  <c r="AI2" i="6"/>
  <c r="AH2" i="6"/>
  <c r="AG2" i="6"/>
  <c r="AE2" i="6"/>
  <c r="T2" i="6"/>
  <c r="S2" i="6"/>
  <c r="R2" i="6"/>
  <c r="U2" i="6"/>
  <c r="V2" i="6"/>
  <c r="W2" i="6"/>
  <c r="X2" i="6"/>
  <c r="Y2" i="6"/>
  <c r="Z2" i="6"/>
  <c r="AA2" i="6"/>
  <c r="AB2" i="6"/>
  <c r="AC2" i="6"/>
  <c r="AD2" i="6"/>
  <c r="AF2" i="6"/>
  <c r="Q2" i="6"/>
  <c r="BE37" i="1"/>
  <c r="BE36" i="1"/>
  <c r="AS6" i="1"/>
  <c r="AS67" i="1"/>
  <c r="AS38" i="1"/>
  <c r="AS24" i="1"/>
  <c r="AP36" i="1"/>
  <c r="AP37" i="1"/>
  <c r="AP6" i="1"/>
  <c r="AP67" i="1"/>
  <c r="AP38" i="1"/>
  <c r="AP24" i="1"/>
  <c r="AK36" i="1"/>
  <c r="AK37" i="1"/>
  <c r="AK6" i="1"/>
  <c r="AK67" i="1"/>
  <c r="AK38" i="1"/>
  <c r="AK24" i="1"/>
  <c r="BF21" i="5"/>
  <c r="BF32" i="5"/>
  <c r="BF33" i="5"/>
  <c r="AU28" i="5"/>
  <c r="AR28" i="5"/>
  <c r="BF30" i="5"/>
  <c r="AU20" i="5"/>
  <c r="AR20" i="5"/>
  <c r="BF12" i="5"/>
  <c r="AU23" i="5"/>
  <c r="AR23" i="5"/>
  <c r="BF25" i="5"/>
  <c r="BF27" i="5"/>
  <c r="AU8" i="5"/>
  <c r="AR8" i="5"/>
  <c r="AU17" i="5"/>
  <c r="AR17" i="5"/>
  <c r="AO17" i="5"/>
  <c r="AO8" i="5"/>
  <c r="AO23" i="5"/>
  <c r="AO20" i="5"/>
  <c r="AO28" i="5"/>
  <c r="BE13" i="1"/>
  <c r="AS13" i="1"/>
  <c r="BE58" i="1"/>
  <c r="AS58" i="1"/>
  <c r="AP58" i="1"/>
  <c r="AP13" i="1"/>
  <c r="AK58" i="1"/>
  <c r="AK13" i="1"/>
  <c r="BI12" i="6"/>
  <c r="AV12" i="6"/>
  <c r="AS12" i="6"/>
  <c r="BI100" i="6"/>
  <c r="AV100" i="6"/>
  <c r="AS100" i="6"/>
  <c r="BI119" i="6"/>
  <c r="AV119" i="6"/>
  <c r="AS119" i="6"/>
  <c r="BI25" i="6"/>
  <c r="AV25" i="6"/>
  <c r="AS25" i="6"/>
  <c r="BI45" i="6"/>
  <c r="AV45" i="6"/>
  <c r="AS45" i="6"/>
  <c r="BI21" i="6"/>
  <c r="AV21" i="6"/>
  <c r="AS21" i="6"/>
  <c r="BI11" i="6"/>
  <c r="AV11" i="6"/>
  <c r="AS11" i="6"/>
  <c r="BE65" i="1"/>
  <c r="AS65" i="1"/>
  <c r="AP65" i="1"/>
  <c r="AK65" i="1"/>
  <c r="BI54" i="6"/>
  <c r="AV54" i="6"/>
  <c r="AS54" i="6"/>
  <c r="AV129" i="6"/>
  <c r="AS129" i="6"/>
  <c r="BE46" i="1"/>
  <c r="AS46" i="1"/>
  <c r="AP46" i="1"/>
  <c r="AK46" i="1"/>
  <c r="BE45" i="1"/>
  <c r="AS45" i="1"/>
  <c r="AP45" i="1"/>
  <c r="AK45" i="1"/>
  <c r="BI36" i="6"/>
  <c r="AV36" i="6"/>
  <c r="AS36" i="6"/>
  <c r="BI73" i="6"/>
  <c r="AV73" i="6"/>
  <c r="AS73" i="6"/>
  <c r="BI63" i="6"/>
  <c r="AV63" i="6"/>
  <c r="AS63" i="6"/>
  <c r="BI84" i="6"/>
  <c r="AS84" i="6"/>
  <c r="BA84" i="6" s="1"/>
  <c r="BI52" i="6"/>
  <c r="AV52" i="6"/>
  <c r="AS52" i="6"/>
  <c r="BE43" i="1"/>
  <c r="AS43" i="1"/>
  <c r="AP43" i="1"/>
  <c r="AK43" i="1"/>
  <c r="AZ73" i="1" l="1"/>
  <c r="BJ135" i="6"/>
  <c r="BA12" i="6"/>
  <c r="BA118" i="6"/>
  <c r="BA60" i="6"/>
  <c r="BA22" i="6"/>
  <c r="BA52" i="6"/>
  <c r="BA73" i="6"/>
  <c r="BA54" i="6"/>
  <c r="BA25" i="6"/>
  <c r="BA61" i="6"/>
  <c r="BA66" i="6"/>
  <c r="BA112" i="6"/>
  <c r="BA11" i="6"/>
  <c r="BA21" i="6"/>
  <c r="BA113" i="6"/>
  <c r="BA89" i="6"/>
  <c r="BA23" i="6"/>
  <c r="BA63" i="6"/>
  <c r="BA45" i="6"/>
  <c r="BA100" i="6"/>
  <c r="BA36" i="6"/>
  <c r="BA119" i="6"/>
  <c r="BA81" i="6"/>
  <c r="BA13" i="6"/>
  <c r="BA93" i="6"/>
  <c r="BA110" i="6"/>
  <c r="BA65" i="6"/>
  <c r="AX24" i="1"/>
  <c r="AZ13" i="5"/>
  <c r="AX21" i="1"/>
  <c r="AZ9" i="5"/>
  <c r="AX51" i="1"/>
  <c r="AX36" i="1"/>
  <c r="AX37" i="1"/>
  <c r="AX38" i="1"/>
  <c r="AX67" i="1"/>
  <c r="AX6" i="1"/>
  <c r="AZ20" i="5"/>
  <c r="AZ17" i="5"/>
  <c r="AZ23" i="5"/>
  <c r="AX58" i="1"/>
  <c r="AX13" i="1"/>
  <c r="AZ28" i="5"/>
  <c r="AZ8" i="5"/>
  <c r="AX65" i="1"/>
  <c r="AX46" i="1"/>
  <c r="AX43" i="1"/>
  <c r="AX45" i="1"/>
  <c r="BE8" i="1"/>
  <c r="AS8" i="1"/>
  <c r="AP8" i="1"/>
  <c r="AK8" i="1"/>
  <c r="BE39" i="1"/>
  <c r="AS39" i="1"/>
  <c r="AP39" i="1"/>
  <c r="AK39" i="1"/>
  <c r="BE63" i="1"/>
  <c r="AS63" i="1"/>
  <c r="AP63" i="1"/>
  <c r="BF7" i="5"/>
  <c r="BF8" i="5"/>
  <c r="AU10" i="5"/>
  <c r="AU21" i="5"/>
  <c r="AR21" i="5"/>
  <c r="AR10" i="5"/>
  <c r="AO21" i="5"/>
  <c r="AO10" i="5"/>
  <c r="BI26" i="6"/>
  <c r="AV26" i="6"/>
  <c r="AS26" i="6"/>
  <c r="BE70" i="1"/>
  <c r="BE20" i="1"/>
  <c r="BE47" i="1"/>
  <c r="AS20" i="1"/>
  <c r="AS47" i="1"/>
  <c r="AS70" i="1"/>
  <c r="AP70" i="1"/>
  <c r="AP20" i="1"/>
  <c r="AP47" i="1"/>
  <c r="AK70" i="1"/>
  <c r="AK20" i="1"/>
  <c r="AK47" i="1"/>
  <c r="BE52" i="1"/>
  <c r="AS52" i="1"/>
  <c r="AP52" i="1"/>
  <c r="AK52" i="1"/>
  <c r="BI14" i="6"/>
  <c r="AV14" i="6"/>
  <c r="AS14" i="6"/>
  <c r="BI86" i="6"/>
  <c r="AS86" i="6"/>
  <c r="BA86" i="6" s="1"/>
  <c r="BI87" i="6"/>
  <c r="AV87" i="6"/>
  <c r="AS87" i="6"/>
  <c r="BI31" i="6"/>
  <c r="BI71" i="6"/>
  <c r="BI57" i="6"/>
  <c r="AV57" i="6"/>
  <c r="AV31" i="6"/>
  <c r="AS57" i="6"/>
  <c r="AS71" i="6"/>
  <c r="BA71" i="6" s="1"/>
  <c r="AS31" i="6"/>
  <c r="BE22" i="1"/>
  <c r="AS22" i="1"/>
  <c r="AP22" i="1"/>
  <c r="AK22" i="1"/>
  <c r="BE14" i="1"/>
  <c r="AS14" i="1"/>
  <c r="AP14" i="1"/>
  <c r="AK14" i="1"/>
  <c r="BI130" i="6"/>
  <c r="AV130" i="6"/>
  <c r="AS130" i="6"/>
  <c r="BE50" i="1"/>
  <c r="AS50" i="1"/>
  <c r="AP50" i="1"/>
  <c r="AK50" i="1"/>
  <c r="BI125" i="6"/>
  <c r="AV125" i="6"/>
  <c r="AS125" i="6"/>
  <c r="BI38" i="6"/>
  <c r="AV38" i="6"/>
  <c r="AS38" i="6"/>
  <c r="BI127" i="6"/>
  <c r="AV127" i="6"/>
  <c r="AS127" i="6"/>
  <c r="BF20" i="5"/>
  <c r="BF28" i="5"/>
  <c r="BF31" i="5"/>
  <c r="BF19" i="5"/>
  <c r="AU4" i="5"/>
  <c r="AU7" i="5"/>
  <c r="AU11" i="5"/>
  <c r="AU12" i="5"/>
  <c r="AR12" i="5"/>
  <c r="AR7" i="5"/>
  <c r="AR11" i="5"/>
  <c r="AR4" i="5"/>
  <c r="AO4" i="5"/>
  <c r="AO7" i="5"/>
  <c r="AO11" i="5"/>
  <c r="AO12" i="5"/>
  <c r="BI58" i="6"/>
  <c r="BI8" i="6"/>
  <c r="BI106" i="6"/>
  <c r="BI91" i="6"/>
  <c r="BI55" i="6"/>
  <c r="BI78" i="6"/>
  <c r="BI50" i="6"/>
  <c r="BI5" i="6"/>
  <c r="BI77" i="6"/>
  <c r="AV77" i="6"/>
  <c r="AV5" i="6"/>
  <c r="AV50" i="6"/>
  <c r="AV78" i="6"/>
  <c r="AV55" i="6"/>
  <c r="AV58" i="6"/>
  <c r="AV8" i="6"/>
  <c r="AV106" i="6"/>
  <c r="AV91" i="6"/>
  <c r="AS77" i="6"/>
  <c r="AS5" i="6"/>
  <c r="AS50" i="6"/>
  <c r="AS78" i="6"/>
  <c r="AS55" i="6"/>
  <c r="AS58" i="6"/>
  <c r="AS8" i="6"/>
  <c r="AS106" i="6"/>
  <c r="AS91" i="6"/>
  <c r="BI37" i="6"/>
  <c r="BI30" i="6"/>
  <c r="AV30" i="6"/>
  <c r="AV37" i="6"/>
  <c r="AS30" i="6"/>
  <c r="AS37" i="6"/>
  <c r="BE4" i="1"/>
  <c r="BE26" i="1"/>
  <c r="BE56" i="1"/>
  <c r="AS56" i="1"/>
  <c r="AS4" i="1"/>
  <c r="AS26" i="1"/>
  <c r="AP56" i="1"/>
  <c r="AP4" i="1"/>
  <c r="AP26" i="1"/>
  <c r="AK56" i="1"/>
  <c r="AK4" i="1"/>
  <c r="AK26" i="1"/>
  <c r="BF29" i="5"/>
  <c r="BF5" i="5"/>
  <c r="AR27" i="5"/>
  <c r="AR26" i="5"/>
  <c r="AO27" i="5"/>
  <c r="AO26" i="5"/>
  <c r="BA50" i="6" l="1"/>
  <c r="BA106" i="6"/>
  <c r="BA55" i="6"/>
  <c r="BA30" i="6"/>
  <c r="BA31" i="6"/>
  <c r="BA78" i="6"/>
  <c r="BA38" i="6"/>
  <c r="BA5" i="6"/>
  <c r="BA91" i="6"/>
  <c r="BA77" i="6"/>
  <c r="BA14" i="6"/>
  <c r="BA57" i="6"/>
  <c r="BA8" i="6"/>
  <c r="BA37" i="6"/>
  <c r="BA58" i="6"/>
  <c r="BA87" i="6"/>
  <c r="BA26" i="6"/>
  <c r="AZ21" i="5"/>
  <c r="AZ10" i="5"/>
  <c r="AZ12" i="5"/>
  <c r="AX39" i="1"/>
  <c r="AX8" i="1"/>
  <c r="AX63" i="1"/>
  <c r="AX70" i="1"/>
  <c r="AX20" i="1"/>
  <c r="AX47" i="1"/>
  <c r="AZ4" i="5"/>
  <c r="AZ11" i="5"/>
  <c r="AX52" i="1"/>
  <c r="AX22" i="1"/>
  <c r="AX14" i="1"/>
  <c r="AX50" i="1"/>
  <c r="AX56" i="1"/>
  <c r="AZ7" i="5"/>
  <c r="AZ26" i="5"/>
  <c r="AZ27" i="5"/>
  <c r="AX26" i="1"/>
  <c r="AX4" i="1"/>
  <c r="BI72" i="6"/>
  <c r="BI80" i="6"/>
  <c r="BI6" i="6"/>
  <c r="BI28" i="6"/>
  <c r="BI75" i="6"/>
  <c r="BI114" i="6"/>
  <c r="BI56" i="6"/>
  <c r="AV72" i="6"/>
  <c r="BA72" i="6" s="1"/>
  <c r="AV80" i="6"/>
  <c r="AV6" i="6"/>
  <c r="AV28" i="6"/>
  <c r="AV56" i="6"/>
  <c r="AS80" i="6"/>
  <c r="AS6" i="6"/>
  <c r="AS28" i="6"/>
  <c r="AS75" i="6"/>
  <c r="BA75" i="6" s="1"/>
  <c r="AS114" i="6"/>
  <c r="BA114" i="6" s="1"/>
  <c r="AS56" i="6"/>
  <c r="BE16" i="1"/>
  <c r="BE57" i="1"/>
  <c r="AK16" i="1"/>
  <c r="AP16" i="1"/>
  <c r="AS16" i="1"/>
  <c r="BE17" i="1"/>
  <c r="BE61" i="1"/>
  <c r="BE30" i="1"/>
  <c r="BE59" i="1"/>
  <c r="AS57" i="1"/>
  <c r="AS61" i="1"/>
  <c r="AS30" i="1"/>
  <c r="AS59" i="1"/>
  <c r="AP57" i="1"/>
  <c r="AP61" i="1"/>
  <c r="AP30" i="1"/>
  <c r="AP59" i="1"/>
  <c r="AK35" i="1"/>
  <c r="AK17" i="1"/>
  <c r="AK57" i="1"/>
  <c r="AK61" i="1"/>
  <c r="AK30" i="1"/>
  <c r="AK59" i="1"/>
  <c r="BE40" i="1"/>
  <c r="BE41" i="1"/>
  <c r="BE42" i="1"/>
  <c r="BE25" i="1"/>
  <c r="BE11" i="1"/>
  <c r="BE44" i="1"/>
  <c r="BE12" i="1"/>
  <c r="BE68" i="1"/>
  <c r="BE27" i="1"/>
  <c r="BE10" i="1"/>
  <c r="BE64" i="1"/>
  <c r="BE48" i="1"/>
  <c r="BE49" i="1"/>
  <c r="BE28" i="1"/>
  <c r="BE60" i="1"/>
  <c r="BE15" i="1"/>
  <c r="BE54" i="1"/>
  <c r="BE23" i="1"/>
  <c r="BE35" i="1"/>
  <c r="BF17" i="5"/>
  <c r="BF18" i="5"/>
  <c r="BF6" i="5"/>
  <c r="BF14" i="5"/>
  <c r="BI94" i="6"/>
  <c r="BI123" i="6"/>
  <c r="BI40" i="6"/>
  <c r="BI95" i="6"/>
  <c r="BI34" i="6"/>
  <c r="BI76" i="6"/>
  <c r="BI96" i="6"/>
  <c r="BI15" i="6"/>
  <c r="BI97" i="6"/>
  <c r="BI115" i="6"/>
  <c r="BI27" i="6"/>
  <c r="BI82" i="6"/>
  <c r="BI41" i="6"/>
  <c r="BI62" i="6"/>
  <c r="BI117" i="6"/>
  <c r="BI16" i="6"/>
  <c r="BI124" i="6"/>
  <c r="BI105" i="6"/>
  <c r="BI90" i="6"/>
  <c r="BI19" i="6"/>
  <c r="BI116" i="6"/>
  <c r="BI49" i="6"/>
  <c r="BI42" i="6"/>
  <c r="BI131" i="6"/>
  <c r="BI48" i="6"/>
  <c r="BI4" i="6"/>
  <c r="BI32" i="6"/>
  <c r="BI9" i="6"/>
  <c r="BI122" i="6"/>
  <c r="BI69" i="6"/>
  <c r="BI126" i="6"/>
  <c r="BI103" i="6"/>
  <c r="BI35" i="6"/>
  <c r="BI44" i="6"/>
  <c r="BI85" i="6"/>
  <c r="BI121" i="6"/>
  <c r="BI70" i="6"/>
  <c r="BI7" i="6"/>
  <c r="BI101" i="6"/>
  <c r="BI98" i="6"/>
  <c r="BI33" i="6"/>
  <c r="BI99" i="6"/>
  <c r="BI59" i="6"/>
  <c r="BI20" i="6"/>
  <c r="AV27" i="6"/>
  <c r="AS27" i="6"/>
  <c r="AV44" i="6"/>
  <c r="AS44" i="6"/>
  <c r="AS85" i="6"/>
  <c r="BA85" i="6" s="1"/>
  <c r="AS15" i="1"/>
  <c r="AK28" i="1"/>
  <c r="AK60" i="1"/>
  <c r="AK15" i="1"/>
  <c r="AP15" i="1"/>
  <c r="AS60" i="1"/>
  <c r="AP60" i="1"/>
  <c r="AS28" i="1"/>
  <c r="AP28" i="1"/>
  <c r="AV32" i="6"/>
  <c r="AS32" i="6"/>
  <c r="AV4" i="6"/>
  <c r="AS4" i="6"/>
  <c r="AV48" i="6"/>
  <c r="AS48" i="6"/>
  <c r="AV131" i="6"/>
  <c r="AS131" i="6"/>
  <c r="AV49" i="6"/>
  <c r="AS49" i="6"/>
  <c r="AV116" i="6"/>
  <c r="AS116" i="6"/>
  <c r="AS19" i="6"/>
  <c r="AV42" i="6"/>
  <c r="AS42" i="6"/>
  <c r="AV19" i="6"/>
  <c r="AV90" i="6"/>
  <c r="AS90" i="6"/>
  <c r="AV105" i="6"/>
  <c r="AS105" i="6"/>
  <c r="AV117" i="6"/>
  <c r="AS117" i="6"/>
  <c r="AV62" i="6"/>
  <c r="AS62" i="6"/>
  <c r="AV124" i="6"/>
  <c r="AS124" i="6"/>
  <c r="BA44" i="6" l="1"/>
  <c r="BA117" i="6"/>
  <c r="BA48" i="6"/>
  <c r="BA105" i="6"/>
  <c r="BA27" i="6"/>
  <c r="BA56" i="6"/>
  <c r="BA90" i="6"/>
  <c r="BA49" i="6"/>
  <c r="BA32" i="6"/>
  <c r="BA28" i="6"/>
  <c r="BA116" i="6"/>
  <c r="BA19" i="6"/>
  <c r="BA6" i="6"/>
  <c r="BA62" i="6"/>
  <c r="BA80" i="6"/>
  <c r="BA4" i="6"/>
  <c r="BA42" i="6"/>
  <c r="AX57" i="1"/>
  <c r="AX59" i="1"/>
  <c r="AX30" i="1"/>
  <c r="AX61" i="1"/>
  <c r="AX16" i="1"/>
  <c r="AX15" i="1"/>
  <c r="AX60" i="1"/>
  <c r="AX28" i="1"/>
  <c r="AV41" i="6"/>
  <c r="AV16" i="6"/>
  <c r="AS82" i="6"/>
  <c r="BA82" i="6" s="1"/>
  <c r="AS41" i="6"/>
  <c r="AS16" i="6"/>
  <c r="AV94" i="6"/>
  <c r="AS94" i="6"/>
  <c r="AV20" i="6"/>
  <c r="AS20" i="6"/>
  <c r="AV68" i="6"/>
  <c r="AS68" i="6"/>
  <c r="AP35" i="1"/>
  <c r="AP17" i="1"/>
  <c r="AS17" i="1"/>
  <c r="AS35" i="1"/>
  <c r="AV40" i="6"/>
  <c r="AV95" i="6"/>
  <c r="AV34" i="6"/>
  <c r="AV76" i="6"/>
  <c r="AV96" i="6"/>
  <c r="AV15" i="6"/>
  <c r="AV97" i="6"/>
  <c r="AV115" i="6"/>
  <c r="AV9" i="6"/>
  <c r="AV122" i="6"/>
  <c r="AV69" i="6"/>
  <c r="AV126" i="6"/>
  <c r="AV103" i="6"/>
  <c r="AV35" i="6"/>
  <c r="AV121" i="6"/>
  <c r="AV70" i="6"/>
  <c r="AV7" i="6"/>
  <c r="AV101" i="6"/>
  <c r="AV98" i="6"/>
  <c r="AV33" i="6"/>
  <c r="AV99" i="6"/>
  <c r="AV59" i="6"/>
  <c r="AS40" i="6"/>
  <c r="AS95" i="6"/>
  <c r="AS34" i="6"/>
  <c r="AS76" i="6"/>
  <c r="AS96" i="6"/>
  <c r="AS15" i="6"/>
  <c r="AS97" i="6"/>
  <c r="AS115" i="6"/>
  <c r="AS9" i="6"/>
  <c r="AS122" i="6"/>
  <c r="AS69" i="6"/>
  <c r="AS126" i="6"/>
  <c r="AS103" i="6"/>
  <c r="AS35" i="6"/>
  <c r="AS121" i="6"/>
  <c r="AS70" i="6"/>
  <c r="AS7" i="6"/>
  <c r="AS101" i="6"/>
  <c r="AS98" i="6"/>
  <c r="AS33" i="6"/>
  <c r="AS99" i="6"/>
  <c r="AS59" i="6"/>
  <c r="BA68" i="6" l="1"/>
  <c r="BA35" i="6"/>
  <c r="BA15" i="6"/>
  <c r="BA41" i="6"/>
  <c r="BA99" i="6"/>
  <c r="BA103" i="6"/>
  <c r="BA96" i="6"/>
  <c r="BA121" i="6"/>
  <c r="BA97" i="6"/>
  <c r="BA16" i="6"/>
  <c r="BA59" i="6"/>
  <c r="BA20" i="6"/>
  <c r="BA33" i="6"/>
  <c r="BA76" i="6"/>
  <c r="BA98" i="6"/>
  <c r="BA69" i="6"/>
  <c r="BA34" i="6"/>
  <c r="BA94" i="6"/>
  <c r="BA7" i="6"/>
  <c r="BA9" i="6"/>
  <c r="BA40" i="6"/>
  <c r="BA101" i="6"/>
  <c r="BA122" i="6"/>
  <c r="BA95" i="6"/>
  <c r="BA70" i="6"/>
  <c r="BA115" i="6"/>
  <c r="AX17" i="1"/>
  <c r="AX35" i="1"/>
  <c r="AS41" i="1"/>
  <c r="AS42" i="1"/>
  <c r="AS25" i="1"/>
  <c r="AS11" i="1"/>
  <c r="AS44" i="1"/>
  <c r="AS12" i="1"/>
  <c r="AS68" i="1"/>
  <c r="AS27" i="1"/>
  <c r="AS10" i="1"/>
  <c r="AS64" i="1"/>
  <c r="AS48" i="1"/>
  <c r="AS49" i="1"/>
  <c r="AS54" i="1"/>
  <c r="AS23" i="1"/>
  <c r="AS55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P41" i="1"/>
  <c r="AP42" i="1"/>
  <c r="AP25" i="1"/>
  <c r="AP11" i="1"/>
  <c r="AP44" i="1"/>
  <c r="AP12" i="1"/>
  <c r="AP68" i="1"/>
  <c r="AP27" i="1"/>
  <c r="AP10" i="1"/>
  <c r="AP64" i="1"/>
  <c r="AP48" i="1"/>
  <c r="AP49" i="1"/>
  <c r="AP54" i="1"/>
  <c r="AP23" i="1"/>
  <c r="AP29" i="1"/>
  <c r="AP55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100" i="1"/>
  <c r="AP101" i="1"/>
  <c r="AP102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X139" i="1" s="1"/>
  <c r="AP140" i="1"/>
  <c r="AX140" i="1" s="1"/>
  <c r="AP141" i="1"/>
  <c r="AX141" i="1" s="1"/>
  <c r="AP142" i="1"/>
  <c r="AX142" i="1" s="1"/>
  <c r="AP143" i="1"/>
  <c r="AX143" i="1" s="1"/>
  <c r="AP144" i="1"/>
  <c r="AX144" i="1" s="1"/>
  <c r="AP145" i="1"/>
  <c r="AX145" i="1" s="1"/>
  <c r="AP146" i="1"/>
  <c r="AX146" i="1" s="1"/>
  <c r="AP147" i="1"/>
  <c r="AX147" i="1" s="1"/>
  <c r="AP148" i="1"/>
  <c r="AX148" i="1" s="1"/>
  <c r="AP149" i="1"/>
  <c r="AX149" i="1" s="1"/>
  <c r="AP150" i="1"/>
  <c r="AX150" i="1" s="1"/>
  <c r="AP151" i="1"/>
  <c r="AX151" i="1" s="1"/>
  <c r="AP152" i="1"/>
  <c r="AX152" i="1" s="1"/>
  <c r="AP153" i="1"/>
  <c r="AX153" i="1" s="1"/>
  <c r="AP154" i="1"/>
  <c r="AX154" i="1" s="1"/>
  <c r="AP155" i="1"/>
  <c r="AX155" i="1" s="1"/>
  <c r="AP156" i="1"/>
  <c r="AX156" i="1" s="1"/>
  <c r="AP157" i="1"/>
  <c r="AX157" i="1" s="1"/>
  <c r="AP158" i="1"/>
  <c r="AX158" i="1" s="1"/>
  <c r="AP159" i="1"/>
  <c r="AX159" i="1" s="1"/>
  <c r="AP160" i="1"/>
  <c r="AX160" i="1" s="1"/>
  <c r="AP161" i="1"/>
  <c r="AX161" i="1" s="1"/>
  <c r="AP162" i="1"/>
  <c r="AX162" i="1" s="1"/>
  <c r="AP163" i="1"/>
  <c r="AX163" i="1" s="1"/>
  <c r="AP164" i="1"/>
  <c r="AX164" i="1" s="1"/>
  <c r="AP165" i="1"/>
  <c r="AX165" i="1" s="1"/>
  <c r="AP166" i="1"/>
  <c r="AX166" i="1" s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3" i="1"/>
  <c r="AP184" i="1"/>
  <c r="AP185" i="1"/>
  <c r="AP186" i="1"/>
  <c r="AP187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4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6" i="1"/>
  <c r="AP237" i="1"/>
  <c r="AP238" i="1"/>
  <c r="AP239" i="1"/>
  <c r="AP240" i="1"/>
  <c r="AP241" i="1"/>
  <c r="AP242" i="1"/>
  <c r="AP243" i="1"/>
  <c r="AP244" i="1"/>
  <c r="AP245" i="1"/>
  <c r="AZ153" i="5"/>
  <c r="AZ154" i="5"/>
  <c r="AZ155" i="5"/>
  <c r="AZ156" i="5"/>
  <c r="AZ157" i="5"/>
  <c r="AZ158" i="5"/>
  <c r="AZ159" i="5"/>
  <c r="AZ160" i="5"/>
  <c r="AZ161" i="5"/>
  <c r="AZ162" i="5"/>
  <c r="AZ163" i="5"/>
  <c r="AZ164" i="5"/>
  <c r="AZ165" i="5"/>
  <c r="AZ166" i="5"/>
  <c r="AZ167" i="5"/>
  <c r="AZ168" i="5"/>
  <c r="AZ169" i="5"/>
  <c r="AZ170" i="5"/>
  <c r="AZ171" i="5"/>
  <c r="AZ172" i="5"/>
  <c r="AZ173" i="5"/>
  <c r="AZ174" i="5"/>
  <c r="AZ175" i="5"/>
  <c r="AZ176" i="5"/>
  <c r="AZ177" i="5"/>
  <c r="AZ178" i="5"/>
  <c r="AZ179" i="5"/>
  <c r="AZ180" i="5"/>
  <c r="AZ181" i="5"/>
  <c r="AZ182" i="5"/>
  <c r="AZ183" i="5"/>
  <c r="AZ184" i="5"/>
  <c r="AZ185" i="5"/>
  <c r="AZ186" i="5"/>
  <c r="AZ187" i="5"/>
  <c r="AZ188" i="5"/>
  <c r="AU182" i="5"/>
  <c r="AU183" i="5"/>
  <c r="AU184" i="5"/>
  <c r="AU185" i="5"/>
  <c r="AU186" i="5"/>
  <c r="AU187" i="5"/>
  <c r="AU188" i="5"/>
  <c r="AO182" i="5"/>
  <c r="AO183" i="5"/>
  <c r="AO184" i="5"/>
  <c r="AO185" i="5"/>
  <c r="AO186" i="5"/>
  <c r="AO187" i="5"/>
  <c r="AO188" i="5"/>
  <c r="AR172" i="5"/>
  <c r="AR173" i="5"/>
  <c r="AR174" i="5"/>
  <c r="AR175" i="5"/>
  <c r="AR176" i="5"/>
  <c r="AR177" i="5"/>
  <c r="AR178" i="5"/>
  <c r="AR179" i="5"/>
  <c r="AR180" i="5"/>
  <c r="AR181" i="5"/>
  <c r="AR182" i="5"/>
  <c r="AR183" i="5"/>
  <c r="AR184" i="5"/>
  <c r="AR185" i="5"/>
  <c r="AR186" i="5"/>
  <c r="AR187" i="5"/>
  <c r="AR188" i="5"/>
  <c r="AV123" i="6"/>
  <c r="AS123" i="6"/>
  <c r="AX181" i="1"/>
  <c r="AX182" i="1"/>
  <c r="AX183" i="1"/>
  <c r="AX184" i="1"/>
  <c r="AX185" i="1"/>
  <c r="AX186" i="1"/>
  <c r="AX187" i="1"/>
  <c r="AX188" i="1"/>
  <c r="AX189" i="1"/>
  <c r="AX190" i="1"/>
  <c r="AX191" i="1"/>
  <c r="AX192" i="1"/>
  <c r="AX193" i="1"/>
  <c r="AX194" i="1"/>
  <c r="AX195" i="1"/>
  <c r="AX196" i="1"/>
  <c r="AX197" i="1"/>
  <c r="AX198" i="1"/>
  <c r="AX199" i="1"/>
  <c r="AX200" i="1"/>
  <c r="AX201" i="1"/>
  <c r="AX202" i="1"/>
  <c r="AX203" i="1"/>
  <c r="AX204" i="1"/>
  <c r="AX205" i="1"/>
  <c r="AX206" i="1"/>
  <c r="AX207" i="1"/>
  <c r="AX208" i="1"/>
  <c r="AX209" i="1"/>
  <c r="AX210" i="1"/>
  <c r="AX211" i="1"/>
  <c r="AX212" i="1"/>
  <c r="AX213" i="1"/>
  <c r="AX214" i="1"/>
  <c r="AX215" i="1"/>
  <c r="AX216" i="1"/>
  <c r="AX217" i="1"/>
  <c r="AX218" i="1"/>
  <c r="AX219" i="1"/>
  <c r="AX220" i="1"/>
  <c r="AX221" i="1"/>
  <c r="AX222" i="1"/>
  <c r="AX223" i="1"/>
  <c r="AX224" i="1"/>
  <c r="AX225" i="1"/>
  <c r="AX226" i="1"/>
  <c r="AX227" i="1"/>
  <c r="AX228" i="1"/>
  <c r="AX229" i="1"/>
  <c r="AX230" i="1"/>
  <c r="AX231" i="1"/>
  <c r="AX232" i="1"/>
  <c r="AX233" i="1"/>
  <c r="AX234" i="1"/>
  <c r="AX235" i="1"/>
  <c r="AX236" i="1"/>
  <c r="AX237" i="1"/>
  <c r="AX238" i="1"/>
  <c r="AX239" i="1"/>
  <c r="AX240" i="1"/>
  <c r="AX241" i="1"/>
  <c r="AX242" i="1"/>
  <c r="AX243" i="1"/>
  <c r="AX244" i="1"/>
  <c r="AX245" i="1"/>
  <c r="AX246" i="1"/>
  <c r="AX247" i="1"/>
  <c r="AX248" i="1"/>
  <c r="AX249" i="1"/>
  <c r="AX250" i="1"/>
  <c r="AX251" i="1"/>
  <c r="AK12" i="1"/>
  <c r="AK68" i="1"/>
  <c r="AK27" i="1"/>
  <c r="AK10" i="1"/>
  <c r="AK64" i="1"/>
  <c r="AK48" i="1"/>
  <c r="AK49" i="1"/>
  <c r="AK54" i="1"/>
  <c r="AK23" i="1"/>
  <c r="AK29" i="1"/>
  <c r="AK55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40" i="1"/>
  <c r="AK41" i="1"/>
  <c r="AK42" i="1"/>
  <c r="AK25" i="1"/>
  <c r="AK11" i="1"/>
  <c r="AK44" i="1"/>
  <c r="AP40" i="1"/>
  <c r="AU18" i="5"/>
  <c r="AU14" i="5"/>
  <c r="AU5" i="5"/>
  <c r="AU24" i="5"/>
  <c r="AU25" i="5"/>
  <c r="AU19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81" i="5"/>
  <c r="AU82" i="5"/>
  <c r="AU83" i="5"/>
  <c r="AU84" i="5"/>
  <c r="AU85" i="5"/>
  <c r="AU86" i="5"/>
  <c r="AU87" i="5"/>
  <c r="AU88" i="5"/>
  <c r="AU89" i="5"/>
  <c r="AU90" i="5"/>
  <c r="AU91" i="5"/>
  <c r="AU92" i="5"/>
  <c r="AU93" i="5"/>
  <c r="AU94" i="5"/>
  <c r="AU95" i="5"/>
  <c r="AU96" i="5"/>
  <c r="AU97" i="5"/>
  <c r="AU98" i="5"/>
  <c r="AU99" i="5"/>
  <c r="AU100" i="5"/>
  <c r="AU101" i="5"/>
  <c r="AU102" i="5"/>
  <c r="AU103" i="5"/>
  <c r="AU104" i="5"/>
  <c r="AU105" i="5"/>
  <c r="AU106" i="5"/>
  <c r="AU107" i="5"/>
  <c r="AU108" i="5"/>
  <c r="AU109" i="5"/>
  <c r="AU110" i="5"/>
  <c r="AU111" i="5"/>
  <c r="AU112" i="5"/>
  <c r="AU113" i="5"/>
  <c r="AU114" i="5"/>
  <c r="AU115" i="5"/>
  <c r="AU116" i="5"/>
  <c r="AU117" i="5"/>
  <c r="AU118" i="5"/>
  <c r="AU119" i="5"/>
  <c r="AU120" i="5"/>
  <c r="AU121" i="5"/>
  <c r="AU122" i="5"/>
  <c r="AU123" i="5"/>
  <c r="AU124" i="5"/>
  <c r="AU125" i="5"/>
  <c r="AU126" i="5"/>
  <c r="AU127" i="5"/>
  <c r="AU128" i="5"/>
  <c r="AU129" i="5"/>
  <c r="AU130" i="5"/>
  <c r="AU131" i="5"/>
  <c r="AU132" i="5"/>
  <c r="AU133" i="5"/>
  <c r="AU134" i="5"/>
  <c r="AU135" i="5"/>
  <c r="AU136" i="5"/>
  <c r="AU137" i="5"/>
  <c r="AU138" i="5"/>
  <c r="AU139" i="5"/>
  <c r="AU140" i="5"/>
  <c r="AU141" i="5"/>
  <c r="AU142" i="5"/>
  <c r="AU143" i="5"/>
  <c r="AU144" i="5"/>
  <c r="AU145" i="5"/>
  <c r="AU146" i="5"/>
  <c r="AU147" i="5"/>
  <c r="AU148" i="5"/>
  <c r="AU149" i="5"/>
  <c r="AU150" i="5"/>
  <c r="AU151" i="5"/>
  <c r="AU152" i="5"/>
  <c r="AU153" i="5"/>
  <c r="AU154" i="5"/>
  <c r="AU155" i="5"/>
  <c r="AU156" i="5"/>
  <c r="AU157" i="5"/>
  <c r="AU158" i="5"/>
  <c r="AU159" i="5"/>
  <c r="AU160" i="5"/>
  <c r="AU161" i="5"/>
  <c r="AU162" i="5"/>
  <c r="AU163" i="5"/>
  <c r="AU164" i="5"/>
  <c r="AU165" i="5"/>
  <c r="AU166" i="5"/>
  <c r="AU167" i="5"/>
  <c r="AU168" i="5"/>
  <c r="AU169" i="5"/>
  <c r="AU170" i="5"/>
  <c r="AU171" i="5"/>
  <c r="AU172" i="5"/>
  <c r="AU173" i="5"/>
  <c r="AU174" i="5"/>
  <c r="AU175" i="5"/>
  <c r="AU176" i="5"/>
  <c r="AU177" i="5"/>
  <c r="AU178" i="5"/>
  <c r="AU179" i="5"/>
  <c r="AU180" i="5"/>
  <c r="AU181" i="5"/>
  <c r="AR18" i="5"/>
  <c r="AR14" i="5"/>
  <c r="AR5" i="5"/>
  <c r="AR24" i="5"/>
  <c r="AR25" i="5"/>
  <c r="AR19" i="5"/>
  <c r="AR33" i="5"/>
  <c r="AR34" i="5"/>
  <c r="AR35" i="5"/>
  <c r="AR36" i="5"/>
  <c r="AR37" i="5"/>
  <c r="AR38" i="5"/>
  <c r="AR39" i="5"/>
  <c r="AR40" i="5"/>
  <c r="AR41" i="5"/>
  <c r="AR42" i="5"/>
  <c r="AR43" i="5"/>
  <c r="AR44" i="5"/>
  <c r="AR45" i="5"/>
  <c r="AR46" i="5"/>
  <c r="AR47" i="5"/>
  <c r="AR48" i="5"/>
  <c r="AR49" i="5"/>
  <c r="AR50" i="5"/>
  <c r="AR51" i="5"/>
  <c r="AR52" i="5"/>
  <c r="AR53" i="5"/>
  <c r="AR54" i="5"/>
  <c r="AR55" i="5"/>
  <c r="AR56" i="5"/>
  <c r="AR57" i="5"/>
  <c r="AR58" i="5"/>
  <c r="AR59" i="5"/>
  <c r="AR60" i="5"/>
  <c r="AR61" i="5"/>
  <c r="AR62" i="5"/>
  <c r="AR63" i="5"/>
  <c r="AR64" i="5"/>
  <c r="AR65" i="5"/>
  <c r="AR66" i="5"/>
  <c r="AR67" i="5"/>
  <c r="AR68" i="5"/>
  <c r="AR69" i="5"/>
  <c r="AR70" i="5"/>
  <c r="AR71" i="5"/>
  <c r="AR72" i="5"/>
  <c r="AR73" i="5"/>
  <c r="AR74" i="5"/>
  <c r="AR75" i="5"/>
  <c r="AR76" i="5"/>
  <c r="AR77" i="5"/>
  <c r="AR78" i="5"/>
  <c r="AR79" i="5"/>
  <c r="AR80" i="5"/>
  <c r="AR81" i="5"/>
  <c r="AR82" i="5"/>
  <c r="AR83" i="5"/>
  <c r="AR84" i="5"/>
  <c r="AR85" i="5"/>
  <c r="AR86" i="5"/>
  <c r="AR87" i="5"/>
  <c r="AR88" i="5"/>
  <c r="AR89" i="5"/>
  <c r="AR90" i="5"/>
  <c r="AR91" i="5"/>
  <c r="AR92" i="5"/>
  <c r="AR93" i="5"/>
  <c r="AR94" i="5"/>
  <c r="AR95" i="5"/>
  <c r="AR96" i="5"/>
  <c r="AR97" i="5"/>
  <c r="AR98" i="5"/>
  <c r="AR99" i="5"/>
  <c r="AR100" i="5"/>
  <c r="AR101" i="5"/>
  <c r="AR102" i="5"/>
  <c r="AR103" i="5"/>
  <c r="AR104" i="5"/>
  <c r="AR105" i="5"/>
  <c r="AR106" i="5"/>
  <c r="AR107" i="5"/>
  <c r="AR108" i="5"/>
  <c r="AR109" i="5"/>
  <c r="AR110" i="5"/>
  <c r="AR111" i="5"/>
  <c r="AR112" i="5"/>
  <c r="AR113" i="5"/>
  <c r="AR114" i="5"/>
  <c r="AR115" i="5"/>
  <c r="AR116" i="5"/>
  <c r="AR117" i="5"/>
  <c r="AR118" i="5"/>
  <c r="AR119" i="5"/>
  <c r="AR120" i="5"/>
  <c r="AR121" i="5"/>
  <c r="AR122" i="5"/>
  <c r="AR123" i="5"/>
  <c r="AR124" i="5"/>
  <c r="AR125" i="5"/>
  <c r="AR126" i="5"/>
  <c r="AR127" i="5"/>
  <c r="AR128" i="5"/>
  <c r="AR129" i="5"/>
  <c r="AR130" i="5"/>
  <c r="AR131" i="5"/>
  <c r="AR132" i="5"/>
  <c r="AR133" i="5"/>
  <c r="AR134" i="5"/>
  <c r="AR135" i="5"/>
  <c r="AR136" i="5"/>
  <c r="AR137" i="5"/>
  <c r="AR138" i="5"/>
  <c r="AR139" i="5"/>
  <c r="AR140" i="5"/>
  <c r="AR141" i="5"/>
  <c r="AR142" i="5"/>
  <c r="AR143" i="5"/>
  <c r="AR144" i="5"/>
  <c r="AR145" i="5"/>
  <c r="AR146" i="5"/>
  <c r="AR147" i="5"/>
  <c r="AR148" i="5"/>
  <c r="AR149" i="5"/>
  <c r="AR150" i="5"/>
  <c r="AR151" i="5"/>
  <c r="AR152" i="5"/>
  <c r="AR153" i="5"/>
  <c r="AR154" i="5"/>
  <c r="AR155" i="5"/>
  <c r="AR156" i="5"/>
  <c r="AR157" i="5"/>
  <c r="AR158" i="5"/>
  <c r="AR159" i="5"/>
  <c r="AR160" i="5"/>
  <c r="AR161" i="5"/>
  <c r="AR162" i="5"/>
  <c r="AR163" i="5"/>
  <c r="AR164" i="5"/>
  <c r="AR165" i="5"/>
  <c r="AR166" i="5"/>
  <c r="AR167" i="5"/>
  <c r="AR168" i="5"/>
  <c r="AR169" i="5"/>
  <c r="AR170" i="5"/>
  <c r="AR171" i="5"/>
  <c r="AO18" i="5"/>
  <c r="AO14" i="5"/>
  <c r="AO5" i="5"/>
  <c r="AO24" i="5"/>
  <c r="AO25" i="5"/>
  <c r="AO19" i="5"/>
  <c r="AO33" i="5"/>
  <c r="AO34" i="5"/>
  <c r="AO35" i="5"/>
  <c r="AO36" i="5"/>
  <c r="AO37" i="5"/>
  <c r="AO38" i="5"/>
  <c r="AO39" i="5"/>
  <c r="AO40" i="5"/>
  <c r="AO41" i="5"/>
  <c r="AO42" i="5"/>
  <c r="AO43" i="5"/>
  <c r="AO44" i="5"/>
  <c r="AO45" i="5"/>
  <c r="AO46" i="5"/>
  <c r="AO47" i="5"/>
  <c r="AO48" i="5"/>
  <c r="AO49" i="5"/>
  <c r="AO50" i="5"/>
  <c r="AO51" i="5"/>
  <c r="AO52" i="5"/>
  <c r="AO53" i="5"/>
  <c r="AO54" i="5"/>
  <c r="AO55" i="5"/>
  <c r="AO56" i="5"/>
  <c r="AO57" i="5"/>
  <c r="AO58" i="5"/>
  <c r="AO59" i="5"/>
  <c r="AO60" i="5"/>
  <c r="AO61" i="5"/>
  <c r="AO62" i="5"/>
  <c r="AO63" i="5"/>
  <c r="AO64" i="5"/>
  <c r="AO65" i="5"/>
  <c r="AO66" i="5"/>
  <c r="AO67" i="5"/>
  <c r="AO68" i="5"/>
  <c r="AO69" i="5"/>
  <c r="AO70" i="5"/>
  <c r="AO71" i="5"/>
  <c r="AO72" i="5"/>
  <c r="AO73" i="5"/>
  <c r="AO74" i="5"/>
  <c r="AO75" i="5"/>
  <c r="AO76" i="5"/>
  <c r="AO77" i="5"/>
  <c r="AO78" i="5"/>
  <c r="AO79" i="5"/>
  <c r="AO80" i="5"/>
  <c r="AO81" i="5"/>
  <c r="AO82" i="5"/>
  <c r="AO83" i="5"/>
  <c r="AO84" i="5"/>
  <c r="AO85" i="5"/>
  <c r="AO86" i="5"/>
  <c r="AO87" i="5"/>
  <c r="AO88" i="5"/>
  <c r="AO89" i="5"/>
  <c r="AO90" i="5"/>
  <c r="AO91" i="5"/>
  <c r="AO92" i="5"/>
  <c r="AO93" i="5"/>
  <c r="AO94" i="5"/>
  <c r="AO95" i="5"/>
  <c r="AO96" i="5"/>
  <c r="AO97" i="5"/>
  <c r="AO98" i="5"/>
  <c r="AO99" i="5"/>
  <c r="AO100" i="5"/>
  <c r="AO101" i="5"/>
  <c r="AO102" i="5"/>
  <c r="AO103" i="5"/>
  <c r="AO104" i="5"/>
  <c r="AO105" i="5"/>
  <c r="AO106" i="5"/>
  <c r="AO107" i="5"/>
  <c r="AO108" i="5"/>
  <c r="AO109" i="5"/>
  <c r="AO110" i="5"/>
  <c r="AO111" i="5"/>
  <c r="AO112" i="5"/>
  <c r="AO113" i="5"/>
  <c r="AO114" i="5"/>
  <c r="AO115" i="5"/>
  <c r="AO116" i="5"/>
  <c r="AO117" i="5"/>
  <c r="AO118" i="5"/>
  <c r="AO119" i="5"/>
  <c r="AO120" i="5"/>
  <c r="AO121" i="5"/>
  <c r="AO122" i="5"/>
  <c r="AO123" i="5"/>
  <c r="AO124" i="5"/>
  <c r="AO125" i="5"/>
  <c r="AO126" i="5"/>
  <c r="AO127" i="5"/>
  <c r="AO128" i="5"/>
  <c r="AO129" i="5"/>
  <c r="AO130" i="5"/>
  <c r="AO131" i="5"/>
  <c r="AO132" i="5"/>
  <c r="AO133" i="5"/>
  <c r="AO134" i="5"/>
  <c r="AO135" i="5"/>
  <c r="AO136" i="5"/>
  <c r="AO137" i="5"/>
  <c r="AO138" i="5"/>
  <c r="AO139" i="5"/>
  <c r="AO140" i="5"/>
  <c r="AO141" i="5"/>
  <c r="AO142" i="5"/>
  <c r="AO143" i="5"/>
  <c r="AO144" i="5"/>
  <c r="AO145" i="5"/>
  <c r="AO146" i="5"/>
  <c r="AO147" i="5"/>
  <c r="AO148" i="5"/>
  <c r="AO149" i="5"/>
  <c r="AO150" i="5"/>
  <c r="AO151" i="5"/>
  <c r="AO152" i="5"/>
  <c r="AO153" i="5"/>
  <c r="AO154" i="5"/>
  <c r="AO155" i="5"/>
  <c r="AO156" i="5"/>
  <c r="AO157" i="5"/>
  <c r="AO158" i="5"/>
  <c r="AO159" i="5"/>
  <c r="AO160" i="5"/>
  <c r="AO161" i="5"/>
  <c r="AO162" i="5"/>
  <c r="AO163" i="5"/>
  <c r="AO164" i="5"/>
  <c r="AO165" i="5"/>
  <c r="AO166" i="5"/>
  <c r="AO167" i="5"/>
  <c r="AO168" i="5"/>
  <c r="AO169" i="5"/>
  <c r="AO170" i="5"/>
  <c r="AO171" i="5"/>
  <c r="AO172" i="5"/>
  <c r="AO173" i="5"/>
  <c r="AO174" i="5"/>
  <c r="AO175" i="5"/>
  <c r="AO176" i="5"/>
  <c r="AO177" i="5"/>
  <c r="AO178" i="5"/>
  <c r="AO179" i="5"/>
  <c r="AO180" i="5"/>
  <c r="AO181" i="5"/>
  <c r="AO6" i="5"/>
  <c r="AR6" i="5"/>
  <c r="AS40" i="1"/>
  <c r="AZ152" i="5"/>
  <c r="AZ151" i="5"/>
  <c r="AZ150" i="5"/>
  <c r="AZ149" i="5"/>
  <c r="AZ148" i="5"/>
  <c r="AZ147" i="5"/>
  <c r="AZ146" i="5"/>
  <c r="AZ145" i="5"/>
  <c r="AZ144" i="5"/>
  <c r="AZ143" i="5"/>
  <c r="AZ142" i="5"/>
  <c r="AZ141" i="5"/>
  <c r="AZ140" i="5"/>
  <c r="AZ139" i="5"/>
  <c r="AZ138" i="5"/>
  <c r="AZ137" i="5"/>
  <c r="AZ136" i="5"/>
  <c r="AZ135" i="5"/>
  <c r="AZ134" i="5"/>
  <c r="AZ133" i="5"/>
  <c r="AZ132" i="5"/>
  <c r="AZ131" i="5"/>
  <c r="AZ130" i="5"/>
  <c r="AZ129" i="5"/>
  <c r="AZ128" i="5"/>
  <c r="AZ127" i="5"/>
  <c r="AZ126" i="5"/>
  <c r="AZ125" i="5"/>
  <c r="AZ124" i="5"/>
  <c r="AZ123" i="5"/>
  <c r="AZ122" i="5"/>
  <c r="AU6" i="5"/>
  <c r="BA123" i="6" l="1"/>
  <c r="AX49" i="1"/>
  <c r="AS2" i="6"/>
  <c r="AZ111" i="5"/>
  <c r="AZ84" i="5"/>
  <c r="AZ48" i="5"/>
  <c r="AZ108" i="5"/>
  <c r="AZ36" i="5"/>
  <c r="AZ80" i="5"/>
  <c r="AZ44" i="5"/>
  <c r="AZ81" i="5"/>
  <c r="AZ57" i="5"/>
  <c r="AZ56" i="5"/>
  <c r="AZ19" i="5"/>
  <c r="AZ120" i="5"/>
  <c r="AZ104" i="5"/>
  <c r="AZ92" i="5"/>
  <c r="AZ87" i="5"/>
  <c r="AZ45" i="5"/>
  <c r="AZ117" i="5"/>
  <c r="AZ69" i="5"/>
  <c r="AZ116" i="5"/>
  <c r="AZ68" i="5"/>
  <c r="AZ115" i="5"/>
  <c r="AZ103" i="5"/>
  <c r="AZ91" i="5"/>
  <c r="AZ79" i="5"/>
  <c r="AZ67" i="5"/>
  <c r="AZ55" i="5"/>
  <c r="AZ43" i="5"/>
  <c r="AZ114" i="5"/>
  <c r="AZ65" i="5"/>
  <c r="AZ95" i="5"/>
  <c r="AZ83" i="5"/>
  <c r="AZ71" i="5"/>
  <c r="AZ59" i="5"/>
  <c r="AZ25" i="5"/>
  <c r="AZ39" i="5"/>
  <c r="AZ75" i="5"/>
  <c r="AZ78" i="5"/>
  <c r="AZ42" i="5"/>
  <c r="AZ113" i="5"/>
  <c r="AZ89" i="5"/>
  <c r="AZ77" i="5"/>
  <c r="AZ53" i="5"/>
  <c r="AZ41" i="5"/>
  <c r="AZ5" i="5"/>
  <c r="AZ99" i="5"/>
  <c r="AZ66" i="5"/>
  <c r="AZ101" i="5"/>
  <c r="AZ100" i="5"/>
  <c r="AX40" i="1"/>
  <c r="AX124" i="1"/>
  <c r="AX135" i="1"/>
  <c r="AX111" i="1"/>
  <c r="AX99" i="1"/>
  <c r="AX136" i="1"/>
  <c r="AX112" i="1"/>
  <c r="AZ121" i="5"/>
  <c r="AZ109" i="5"/>
  <c r="AZ97" i="5"/>
  <c r="AZ85" i="5"/>
  <c r="AZ73" i="5"/>
  <c r="AZ61" i="5"/>
  <c r="AZ49" i="5"/>
  <c r="AZ37" i="5"/>
  <c r="AZ18" i="5"/>
  <c r="AX138" i="1"/>
  <c r="AX126" i="1"/>
  <c r="AX114" i="1"/>
  <c r="AX102" i="1"/>
  <c r="AX90" i="1"/>
  <c r="AX78" i="1"/>
  <c r="AX137" i="1"/>
  <c r="AX125" i="1"/>
  <c r="AX113" i="1"/>
  <c r="AX101" i="1"/>
  <c r="AX89" i="1"/>
  <c r="AX77" i="1"/>
  <c r="AX48" i="1"/>
  <c r="AX64" i="1"/>
  <c r="AX134" i="1"/>
  <c r="AX122" i="1"/>
  <c r="AX110" i="1"/>
  <c r="AX98" i="1"/>
  <c r="AX86" i="1"/>
  <c r="AX74" i="1"/>
  <c r="AX27" i="1"/>
  <c r="AX10" i="1"/>
  <c r="AX133" i="1"/>
  <c r="AX121" i="1"/>
  <c r="AX109" i="1"/>
  <c r="AX97" i="1"/>
  <c r="AX85" i="1"/>
  <c r="AX73" i="1"/>
  <c r="AX68" i="1"/>
  <c r="AX132" i="1"/>
  <c r="AX120" i="1"/>
  <c r="AX108" i="1"/>
  <c r="AX96" i="1"/>
  <c r="AX84" i="1"/>
  <c r="AX72" i="1"/>
  <c r="AX12" i="1"/>
  <c r="AX100" i="1"/>
  <c r="AX123" i="1"/>
  <c r="AX131" i="1"/>
  <c r="AX119" i="1"/>
  <c r="AX107" i="1"/>
  <c r="AX95" i="1"/>
  <c r="AX83" i="1"/>
  <c r="AX71" i="1"/>
  <c r="AX44" i="1"/>
  <c r="AX76" i="1"/>
  <c r="AX75" i="1"/>
  <c r="AX130" i="1"/>
  <c r="AX118" i="1"/>
  <c r="AX106" i="1"/>
  <c r="AX94" i="1"/>
  <c r="AX82" i="1"/>
  <c r="AX55" i="1"/>
  <c r="AX11" i="1"/>
  <c r="AX129" i="1"/>
  <c r="AX117" i="1"/>
  <c r="AX105" i="1"/>
  <c r="AX93" i="1"/>
  <c r="AX81" i="1"/>
  <c r="AX29" i="1"/>
  <c r="AX25" i="1"/>
  <c r="AX128" i="1"/>
  <c r="AX116" i="1"/>
  <c r="AX104" i="1"/>
  <c r="AX92" i="1"/>
  <c r="AX80" i="1"/>
  <c r="AX23" i="1"/>
  <c r="AX42" i="1"/>
  <c r="AX88" i="1"/>
  <c r="AX87" i="1"/>
  <c r="AX127" i="1"/>
  <c r="AX115" i="1"/>
  <c r="AX103" i="1"/>
  <c r="AX91" i="1"/>
  <c r="AX79" i="1"/>
  <c r="AX54" i="1"/>
  <c r="AX41" i="1"/>
  <c r="AZ6" i="5"/>
  <c r="AZ46" i="5"/>
  <c r="AZ34" i="5"/>
  <c r="AZ58" i="5"/>
  <c r="AZ106" i="5"/>
  <c r="AZ118" i="5"/>
  <c r="AZ94" i="5"/>
  <c r="AZ70" i="5"/>
  <c r="AZ82" i="5"/>
  <c r="AZ105" i="5"/>
  <c r="AZ93" i="5"/>
  <c r="AZ33" i="5"/>
  <c r="AZ102" i="5"/>
  <c r="AZ90" i="5"/>
  <c r="AZ54" i="5"/>
  <c r="AZ24" i="5"/>
  <c r="AZ112" i="5"/>
  <c r="AZ88" i="5"/>
  <c r="AZ76" i="5"/>
  <c r="AZ64" i="5"/>
  <c r="AZ52" i="5"/>
  <c r="AZ40" i="5"/>
  <c r="AZ14" i="5"/>
  <c r="AZ63" i="5"/>
  <c r="AZ51" i="5"/>
  <c r="AZ96" i="5"/>
  <c r="AZ72" i="5"/>
  <c r="AZ60" i="5"/>
  <c r="AZ119" i="5"/>
  <c r="AZ107" i="5"/>
  <c r="AZ47" i="5"/>
  <c r="AZ35" i="5"/>
  <c r="AZ110" i="5"/>
  <c r="AZ98" i="5"/>
  <c r="AZ86" i="5"/>
  <c r="AZ74" i="5"/>
  <c r="AZ62" i="5"/>
  <c r="AZ50" i="5"/>
  <c r="AZ38" i="5"/>
  <c r="AX167" i="1"/>
  <c r="AX175" i="1"/>
  <c r="AX179" i="1"/>
  <c r="AX173" i="1"/>
  <c r="AX176" i="1" l="1"/>
  <c r="AX172" i="1" l="1"/>
  <c r="AX174" i="1" l="1"/>
  <c r="AX180" i="1" l="1"/>
  <c r="AX170" i="1" l="1"/>
  <c r="AX171" i="1"/>
  <c r="AX177" i="1"/>
  <c r="AX169" i="1"/>
  <c r="AX168" i="1"/>
  <c r="AX17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Letizia</author>
  </authors>
  <commentList>
    <comment ref="BH2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Letizia:</t>
        </r>
        <r>
          <rPr>
            <sz val="9"/>
            <color indexed="81"/>
            <rFont val="Tahoma"/>
            <family val="2"/>
          </rPr>
          <t xml:space="preserve">
Verificare se il penultimo è un 5 o un 6</t>
        </r>
      </text>
    </comment>
    <comment ref="AK83" authorId="0" shapeId="0" xr:uid="{845F11AF-EA25-45B3-B2FC-F0A0B6926238}">
      <text>
        <r>
          <rPr>
            <b/>
            <sz val="9"/>
            <color indexed="81"/>
            <rFont val="Tahoma"/>
            <family val="2"/>
          </rPr>
          <t>Letizia:</t>
        </r>
        <r>
          <rPr>
            <sz val="9"/>
            <color indexed="81"/>
            <rFont val="Tahoma"/>
            <family val="2"/>
          </rPr>
          <t xml:space="preserve">
in attesa di ISEE socio sanitario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Letizia</author>
  </authors>
  <commentList>
    <comment ref="F32" authorId="0" shapeId="0" xr:uid="{929A181F-EF92-460E-B760-FD36CF1B307F}">
      <text>
        <r>
          <rPr>
            <b/>
            <sz val="9"/>
            <color indexed="81"/>
            <rFont val="Tahoma"/>
            <family val="2"/>
          </rPr>
          <t>Letizia:</t>
        </r>
        <r>
          <rPr>
            <sz val="9"/>
            <color indexed="81"/>
            <rFont val="Tahoma"/>
            <family val="2"/>
          </rPr>
          <t xml:space="preserve">
Non presentano verbale gravità ma solo indennità di frequenza. L'hanno scorso accettata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Letizia</author>
  </authors>
  <commentList>
    <comment ref="F37" authorId="0" shapeId="0" xr:uid="{DD89127C-41E5-4249-9207-16F21CC2076A}">
      <text>
        <r>
          <rPr>
            <b/>
            <sz val="9"/>
            <color indexed="81"/>
            <rFont val="Tahoma"/>
            <family val="2"/>
          </rPr>
          <t>Letizia:</t>
        </r>
        <r>
          <rPr>
            <sz val="9"/>
            <color indexed="81"/>
            <rFont val="Tahoma"/>
            <family val="2"/>
          </rPr>
          <t xml:space="preserve">
Ha l'accompagnamento non ha portato verbale di gravità</t>
        </r>
      </text>
    </comment>
    <comment ref="F67" authorId="0" shapeId="0" xr:uid="{C6B89F2D-245C-4382-A204-F4857BD6A8F8}">
      <text>
        <r>
          <rPr>
            <b/>
            <sz val="9"/>
            <color indexed="81"/>
            <rFont val="Tahoma"/>
            <family val="2"/>
          </rPr>
          <t>Letizia:</t>
        </r>
        <r>
          <rPr>
            <sz val="9"/>
            <color indexed="81"/>
            <rFont val="Tahoma"/>
            <family val="2"/>
          </rPr>
          <t xml:space="preserve">
DA ESCLUDERE, NON HA PORTATO ISEE</t>
        </r>
      </text>
    </comment>
    <comment ref="F70" authorId="0" shapeId="0" xr:uid="{0A7EE5AA-84C8-437B-9A96-12E420633968}">
      <text>
        <r>
          <rPr>
            <b/>
            <sz val="9"/>
            <color indexed="81"/>
            <rFont val="Tahoma"/>
            <family val="2"/>
          </rPr>
          <t>Letizia:</t>
        </r>
        <r>
          <rPr>
            <sz val="9"/>
            <color indexed="81"/>
            <rFont val="Tahoma"/>
            <family val="2"/>
          </rPr>
          <t xml:space="preserve">
Da escudere, ISEE ALTO</t>
        </r>
      </text>
    </comment>
  </commentList>
</comments>
</file>

<file path=xl/sharedStrings.xml><?xml version="1.0" encoding="utf-8"?>
<sst xmlns="http://schemas.openxmlformats.org/spreadsheetml/2006/main" count="3063" uniqueCount="930">
  <si>
    <t>Attestazione ISEE</t>
  </si>
  <si>
    <t>COMUNE DI RESIDENZA</t>
  </si>
  <si>
    <t>COGNOME BENEFICIARIO</t>
  </si>
  <si>
    <t>NOME BENEFICIARIO</t>
  </si>
  <si>
    <t>CODICE FISCALE</t>
  </si>
  <si>
    <t>DATA PROTOCOLLO COMUNE</t>
  </si>
  <si>
    <t>NUMERO</t>
  </si>
  <si>
    <t>BENEFICIARIO/INTESTATARIO CONTO CORRENTE</t>
  </si>
  <si>
    <t>IBAN</t>
  </si>
  <si>
    <t>QUISTELLO</t>
  </si>
  <si>
    <t>MLGSRG60E02G186E</t>
  </si>
  <si>
    <t>LMSSLM08H47G633K</t>
  </si>
  <si>
    <t>ANNA</t>
  </si>
  <si>
    <t>NTNNNA32M61H143N</t>
  </si>
  <si>
    <t>LUIGI</t>
  </si>
  <si>
    <t>BZZLDE46S65H129Q</t>
  </si>
  <si>
    <t>TRAZZI</t>
  </si>
  <si>
    <t>MOZZONI</t>
  </si>
  <si>
    <t>FELICIA</t>
  </si>
  <si>
    <t>MZZFLC32B55G005U</t>
  </si>
  <si>
    <t>MARIA</t>
  </si>
  <si>
    <t>LUI</t>
  </si>
  <si>
    <t>FRANCA</t>
  </si>
  <si>
    <t>LUIFNC26P63H143L</t>
  </si>
  <si>
    <t>GHIDONI</t>
  </si>
  <si>
    <t>ABRAMINA</t>
  </si>
  <si>
    <t>GHDBMN37L67H143Q</t>
  </si>
  <si>
    <t>GLTNTA37B53H870X</t>
  </si>
  <si>
    <t>GARUSI</t>
  </si>
  <si>
    <t>CESARINO</t>
  </si>
  <si>
    <t>GRSCRN52H05H883X</t>
  </si>
  <si>
    <t>FRGLRI90C59E897R</t>
  </si>
  <si>
    <t>CRLLNR91T49E897C</t>
  </si>
  <si>
    <t>CLCTMS93S23D150A</t>
  </si>
  <si>
    <t>ALCESTE</t>
  </si>
  <si>
    <t>CBRLST36R12A795S</t>
  </si>
  <si>
    <t>BOSI</t>
  </si>
  <si>
    <t>ISRAELE</t>
  </si>
  <si>
    <t>BSOSRL25B41H225D</t>
  </si>
  <si>
    <t>GIUSEPPE</t>
  </si>
  <si>
    <t>OSTIGLIA</t>
  </si>
  <si>
    <t>RSODRN33M52D957P</t>
  </si>
  <si>
    <t>VOLO</t>
  </si>
  <si>
    <t>GUIDO</t>
  </si>
  <si>
    <t>VLOGDU31P10L736U</t>
  </si>
  <si>
    <t>SPLDLU61E19G186E</t>
  </si>
  <si>
    <t>SPRLRD57A03L328U</t>
  </si>
  <si>
    <t>MTTMRZ60R18G186M</t>
  </si>
  <si>
    <t>DNNNSR17T05F257S</t>
  </si>
  <si>
    <t>CPPCTT70M69F257W</t>
  </si>
  <si>
    <t>BIANCHI</t>
  </si>
  <si>
    <t>ROBERTO</t>
  </si>
  <si>
    <t>BNCRRT41M25G186E</t>
  </si>
  <si>
    <t>MTAMTN20M41E897K</t>
  </si>
  <si>
    <t>SLVDLF60A25F989B</t>
  </si>
  <si>
    <t>RAGUSA</t>
  </si>
  <si>
    <t>NICOLO'</t>
  </si>
  <si>
    <t>RGSNCL55M28B428N</t>
  </si>
  <si>
    <t>RBHMMD15C25E897D</t>
  </si>
  <si>
    <t>MRNCLS65S19Z504Y</t>
  </si>
  <si>
    <t>MSCMRA33C65H129V</t>
  </si>
  <si>
    <t>MNTLCN40L56L015D</t>
  </si>
  <si>
    <t>MAGNANI</t>
  </si>
  <si>
    <t>ROSINA</t>
  </si>
  <si>
    <t>MGNRSN25S66I632E</t>
  </si>
  <si>
    <t>BLLNRC78T05F918G</t>
  </si>
  <si>
    <t>BORGO MANTOVANO</t>
  </si>
  <si>
    <t>GIOVANELLI</t>
  </si>
  <si>
    <t>GABRIELLA</t>
  </si>
  <si>
    <t>MASIERO</t>
  </si>
  <si>
    <t>MSRNMR34B48I632B</t>
  </si>
  <si>
    <t>GAVIOLI</t>
  </si>
  <si>
    <t>MARISA</t>
  </si>
  <si>
    <t>GVLMRS35R53F240V</t>
  </si>
  <si>
    <t>RNLLSN74C20H620L</t>
  </si>
  <si>
    <t>GENOVESE</t>
  </si>
  <si>
    <t>CATERINA</t>
  </si>
  <si>
    <t>DDYFMZ09S47Z330F</t>
  </si>
  <si>
    <t>KTNCHA38A41Z330M</t>
  </si>
  <si>
    <t>BNMRSO35H63H248V</t>
  </si>
  <si>
    <t>BZZMRS44M52F357F</t>
  </si>
  <si>
    <t>MGNFNC34R56G753P</t>
  </si>
  <si>
    <t>GHSLCU98H12G633X</t>
  </si>
  <si>
    <t>MARGHERITA</t>
  </si>
  <si>
    <t>DBNMGH30A47G698K</t>
  </si>
  <si>
    <t>CLSSMN70A17C207H</t>
  </si>
  <si>
    <t>MAURO</t>
  </si>
  <si>
    <t>BSGMRA69M09G753V</t>
  </si>
  <si>
    <t>BRDLBT70T44F257A</t>
  </si>
  <si>
    <t>FRNMRN61C62F704Q</t>
  </si>
  <si>
    <t>COLLEVATI</t>
  </si>
  <si>
    <t>UGO</t>
  </si>
  <si>
    <t>PLGLDE28L70F804F</t>
  </si>
  <si>
    <t>DNSVNT04A30G633D</t>
  </si>
  <si>
    <t>GIOVANNI</t>
  </si>
  <si>
    <t>CSMGNN65T08G273C</t>
  </si>
  <si>
    <t>BRSGLL29A50G753C</t>
  </si>
  <si>
    <t>RINA</t>
  </si>
  <si>
    <t>RITA</t>
  </si>
  <si>
    <t>GHDRTI36T47L015M</t>
  </si>
  <si>
    <t>DONATELLA</t>
  </si>
  <si>
    <t>PZZCRS13H17L117Q</t>
  </si>
  <si>
    <t>NEGRINI</t>
  </si>
  <si>
    <t>NGRFNC46E14I632W</t>
  </si>
  <si>
    <t>MRGZRR07M69G633C</t>
  </si>
  <si>
    <t>MRSMTT84P25C107W</t>
  </si>
  <si>
    <t>LMGZHA71H53Z330A</t>
  </si>
  <si>
    <t>DRNVCN28L64A981O</t>
  </si>
  <si>
    <t>POPPITI</t>
  </si>
  <si>
    <t>PPPLCU35R43A128F</t>
  </si>
  <si>
    <t>MARCHINI</t>
  </si>
  <si>
    <t>MRCCRL36B06G753U</t>
  </si>
  <si>
    <t>SCANAVACCA</t>
  </si>
  <si>
    <t>ANDREINA</t>
  </si>
  <si>
    <t>SCNNRN30H43A574C</t>
  </si>
  <si>
    <t>DI DOMIZIO</t>
  </si>
  <si>
    <t>GINETTA</t>
  </si>
  <si>
    <t>DDMGTT36B66A120A</t>
  </si>
  <si>
    <t>ZNRLNZ43L48D548W</t>
  </si>
  <si>
    <t>ZGHFRC96C59E897M</t>
  </si>
  <si>
    <t>TINAZZO</t>
  </si>
  <si>
    <t>TNZCRS29M52D529D</t>
  </si>
  <si>
    <t>TAGLIAFERRO</t>
  </si>
  <si>
    <t>TGLFNC38P49D529D</t>
  </si>
  <si>
    <t>STIMTH19R18E897N</t>
  </si>
  <si>
    <t>VINCENZI</t>
  </si>
  <si>
    <t>VNCSRA74B53C207H</t>
  </si>
  <si>
    <t>RCHSMA07T46Z330K</t>
  </si>
  <si>
    <t>MNTMRS44L59L949B</t>
  </si>
  <si>
    <t>NORMA</t>
  </si>
  <si>
    <t>MARANGONI</t>
  </si>
  <si>
    <t>MRNNRM49B63C215K</t>
  </si>
  <si>
    <t>MRGLCA80P41C207M</t>
  </si>
  <si>
    <t>MLGNRS78L01A965W</t>
  </si>
  <si>
    <t>GLLCLD60H15D548U</t>
  </si>
  <si>
    <t>LUCIA</t>
  </si>
  <si>
    <t>CORSARO</t>
  </si>
  <si>
    <t>ANTONIA</t>
  </si>
  <si>
    <t>CRSNTN45H41E156D</t>
  </si>
  <si>
    <t>BRNGRG18A43M396Q</t>
  </si>
  <si>
    <t>VANDA</t>
  </si>
  <si>
    <t>BSLVND23L64I632U</t>
  </si>
  <si>
    <t>BSLCHR69P44I632Z</t>
  </si>
  <si>
    <t>BNFRME38P14A965D</t>
  </si>
  <si>
    <t>BOLOGNA</t>
  </si>
  <si>
    <t>ANTONIOLLI</t>
  </si>
  <si>
    <t>NOEMI</t>
  </si>
  <si>
    <t>NDRNGL67S43I632Q</t>
  </si>
  <si>
    <t>MAGNACAVALLO</t>
  </si>
  <si>
    <t>BRTLRN58L44E818O</t>
  </si>
  <si>
    <t>RVRACA92R68G186I</t>
  </si>
  <si>
    <t>RVDLSE76S62G186I</t>
  </si>
  <si>
    <t>LNGSRG57T23E818U</t>
  </si>
  <si>
    <t>LRAFNC60B58E573P</t>
  </si>
  <si>
    <t>LVSCCT34S47H984W</t>
  </si>
  <si>
    <t>BRGDNL89T30E897F</t>
  </si>
  <si>
    <t>NBALYS08R17Z330Q</t>
  </si>
  <si>
    <t>MZZMCL06D12G633P</t>
  </si>
  <si>
    <t>GLDFNC06D66G633W</t>
  </si>
  <si>
    <t>FCRSLS18D68M396Q</t>
  </si>
  <si>
    <t>BTTLSU92H61G186V</t>
  </si>
  <si>
    <t>CVCSFN08L09G633K</t>
  </si>
  <si>
    <t>SAVIGNANO</t>
  </si>
  <si>
    <t>FILOMENA</t>
  </si>
  <si>
    <t>BRTLGU32E45F464L</t>
  </si>
  <si>
    <t>NOTE</t>
  </si>
  <si>
    <t>BORGOCARBONARA</t>
  </si>
  <si>
    <t>RCCRRT50D42C207I</t>
  </si>
  <si>
    <t>MASSARO</t>
  </si>
  <si>
    <t>MSSNTN55B41B429N</t>
  </si>
  <si>
    <t>TREVISANI</t>
  </si>
  <si>
    <t>TVRGTT42L70I662H</t>
  </si>
  <si>
    <t>BRGGNI35T07R739V</t>
  </si>
  <si>
    <t>BISI</t>
  </si>
  <si>
    <t>NORA</t>
  </si>
  <si>
    <t>BSINRO45H44I662U</t>
  </si>
  <si>
    <t>RMNCRL49B48I662G</t>
  </si>
  <si>
    <t>ROSSI</t>
  </si>
  <si>
    <t>BRUNO</t>
  </si>
  <si>
    <t>SCHIVENOGLIA</t>
  </si>
  <si>
    <t>PCCLME35A43I532S</t>
  </si>
  <si>
    <t>TARTARI</t>
  </si>
  <si>
    <t>TRTDEO35D02I532U</t>
  </si>
  <si>
    <t>SPDGLN40R11I532A</t>
  </si>
  <si>
    <t>RSSGLN71M43G753N</t>
  </si>
  <si>
    <t>RGGBRN27R55E818C</t>
  </si>
  <si>
    <t>BIGI</t>
  </si>
  <si>
    <t>AMEDEO</t>
  </si>
  <si>
    <t>BGIMDA40A27I532Y</t>
  </si>
  <si>
    <t>SUSTINENTE</t>
  </si>
  <si>
    <t>GHDDVD83B17G186K</t>
  </si>
  <si>
    <t>VENDITTI</t>
  </si>
  <si>
    <t>NGRFRZ04P20G633K</t>
  </si>
  <si>
    <t>FRRLRT67L05L015L</t>
  </si>
  <si>
    <t>DDSFNC07A25G633A</t>
  </si>
  <si>
    <t>STTKDJ10C58Z330G</t>
  </si>
  <si>
    <t>da 0,00          a 6.000,00 =            10 PUNTI</t>
  </si>
  <si>
    <t>da 18.000,01  a 25.000,00=        3  PUNTI</t>
  </si>
  <si>
    <t>da 12.000,01  a 18.000,00 =       5 PUNTI</t>
  </si>
  <si>
    <t>da 6.000,01         a 12.000,00          =  7 PUNTI</t>
  </si>
  <si>
    <t xml:space="preserve">PRESENZA DI ASSISTENZA FAMIGLIARE 35 PUNTI </t>
  </si>
  <si>
    <t>PUTNEGGIO ASSEGANTI ADL</t>
  </si>
  <si>
    <t>PUTNEGGIO ASSEGANTI IADL</t>
  </si>
  <si>
    <t>PUNTEGGIO GRADUATORIA  LIVELLO NON  AUTO</t>
  </si>
  <si>
    <t>N. DISABILI CONVIVENTI</t>
  </si>
  <si>
    <t>BUONO MENSILE CARE GIVER</t>
  </si>
  <si>
    <t>BUONO ASSISTENTE FAMILIARE</t>
  </si>
  <si>
    <t xml:space="preserve">INTERVENTI </t>
  </si>
  <si>
    <t>CHIEDE</t>
  </si>
  <si>
    <t>ISEE</t>
  </si>
  <si>
    <t>SERVIZI</t>
  </si>
  <si>
    <t>ASSISTENTE FAMILIARE</t>
  </si>
  <si>
    <t>ALTRE PERSONE CHE HANNO CHIESTO  B2</t>
  </si>
  <si>
    <t>ASSEGNO DI DI AUTONOMIA ASSISTENTE FAMILIARE</t>
  </si>
  <si>
    <t>RICOVERO DI SOLLIEVO RSA/RSD</t>
  </si>
  <si>
    <t>ADI</t>
  </si>
  <si>
    <t>SAD</t>
  </si>
  <si>
    <t>DOPO DI NOI</t>
  </si>
  <si>
    <t>MISURA CASE MANAGMENT</t>
  </si>
  <si>
    <t>SERVIZI SCOLASTICI</t>
  </si>
  <si>
    <t>SERVIZIO DI ASSISTENZA AD PERSONAM</t>
  </si>
  <si>
    <t>CENTRI DIURNI CSE/CDD/SFA</t>
  </si>
  <si>
    <t>RIABILITAZIONE AMBULATORIALE/DOMICILIARE</t>
  </si>
  <si>
    <t>PRESTAZIONI HOME CARE PREMIUM</t>
  </si>
  <si>
    <t>ALTRO</t>
  </si>
  <si>
    <t>CERTIFICAZIONI</t>
  </si>
  <si>
    <t>INDENITA' DI ACCOMPAGNAMENTO</t>
  </si>
  <si>
    <t>HANDACAP GRAVE</t>
  </si>
  <si>
    <t>CARE GIVER FAMILIARE</t>
  </si>
  <si>
    <t>N. ALTRI DISABILI CONVIVENTI</t>
  </si>
  <si>
    <t>CARE GIVER CONVIVENTE= 25 PUNTI</t>
  </si>
  <si>
    <r>
      <t xml:space="preserve">CARE GIVER </t>
    </r>
    <r>
      <rPr>
        <b/>
        <u/>
        <sz val="8"/>
        <color theme="1"/>
        <rFont val="Calibri"/>
        <family val="2"/>
        <scheme val="minor"/>
      </rPr>
      <t>NON</t>
    </r>
    <r>
      <rPr>
        <b/>
        <sz val="8"/>
        <color theme="1"/>
        <rFont val="Calibri"/>
        <family val="2"/>
        <scheme val="minor"/>
      </rPr>
      <t xml:space="preserve"> CONVIVENTE=     20 PUNTI</t>
    </r>
  </si>
  <si>
    <t>PRESENZAALTRO DISABILE NEL NUCLEO TRA IL 67 e 99 %       =     5 PUNTI</t>
  </si>
  <si>
    <t>PUNTEGGIO GRADUATORIA PRESENZA ALTRI DISSABILI</t>
  </si>
  <si>
    <t>PUNTEGGIO TOTALE GRADUATORIA</t>
  </si>
  <si>
    <t>SERVIZIO ASSISTENZA AD PERSONAM SCOLASTICO</t>
  </si>
  <si>
    <t>EDUCATIVA DOMICILIARE</t>
  </si>
  <si>
    <t>RIABILITAZIONE MINORI AMBULATORIALE</t>
  </si>
  <si>
    <t>SERVIZI RIABILITATIVI SCOLASTICI</t>
  </si>
  <si>
    <t>ALTRE PERSONE DEL NUCLEO BENEFICIARI B2</t>
  </si>
  <si>
    <t>RICONOSCIMENTO INDENNITA' DI ACCOMPAGNAMENTO=20 PUNTI</t>
  </si>
  <si>
    <t>RICONOSCIMENTO INDENNIT' DI FREQUENZA= 12</t>
  </si>
  <si>
    <t>PUNTEGGIO GRADUATORIA  LIVELLO NON  AUTOSUFFICIENZA</t>
  </si>
  <si>
    <t>ENTRAMBI I GENITORI= 25 PUNTI</t>
  </si>
  <si>
    <t>PUNTEGGIO GRADUATORIA CARICO ASSISTEMZIALE</t>
  </si>
  <si>
    <t>PRESENZA ALTRO DISABILE CONVIVENTE TRA IL 67 e 99 %       =     5 PUNTI</t>
  </si>
  <si>
    <t>PUNTEGGIO GRADUATORIA DISABILE CONVIVENTE</t>
  </si>
  <si>
    <t>LIVELLO DI NON AUTOSUFFICIENZA</t>
  </si>
  <si>
    <t>CARICO ASSISTENZIALE</t>
  </si>
  <si>
    <t>PUNTEGGIO GRADUATORIA TOTALE</t>
  </si>
  <si>
    <t>FAMIGLIA MONOGENITORIALE/GENITORI SEPARATI= 30 PUNTI</t>
  </si>
  <si>
    <t>ADL</t>
  </si>
  <si>
    <t>IADL</t>
  </si>
  <si>
    <t>ALTRI DISABILI CONVIVENTI</t>
  </si>
  <si>
    <t>ATTESTAZIONE ISEE</t>
  </si>
  <si>
    <t>PUNTEGGIO GRADUATORIA CARICO ASSISTENZIALE</t>
  </si>
  <si>
    <t>LIVELLO NON AUTOSUFFICIENZA (1,2,3)</t>
  </si>
  <si>
    <t>DATA VALUTAZIONE COMMISSIONE</t>
  </si>
  <si>
    <t>X</t>
  </si>
  <si>
    <t>NESSUNO</t>
  </si>
  <si>
    <t>MIRANDA PEREZ CARLOS ALBERTO</t>
  </si>
  <si>
    <t>SPARNO LEONARDO</t>
  </si>
  <si>
    <t xml:space="preserve"> </t>
  </si>
  <si>
    <t>IT81L0103057760000010537288</t>
  </si>
  <si>
    <t>SPELTA LETIZIA</t>
  </si>
  <si>
    <t>IT87G0880757760000000868475</t>
  </si>
  <si>
    <t>CAPPI COSETTA</t>
  </si>
  <si>
    <t>IT47P0306957761100000001044</t>
  </si>
  <si>
    <t>CARE GIVER FAMILIARE CONVIVENTE</t>
  </si>
  <si>
    <r>
      <t xml:space="preserve">CARE GIVER FAMILIARE </t>
    </r>
    <r>
      <rPr>
        <b/>
        <u/>
        <sz val="8"/>
        <color theme="1"/>
        <rFont val="Calibri"/>
        <family val="2"/>
        <scheme val="minor"/>
      </rPr>
      <t>NON</t>
    </r>
    <r>
      <rPr>
        <b/>
        <sz val="8"/>
        <color theme="1"/>
        <rFont val="Calibri"/>
        <family val="2"/>
        <scheme val="minor"/>
      </rPr>
      <t xml:space="preserve"> CONVIVENTE</t>
    </r>
  </si>
  <si>
    <t>BRTVNI40S49G186Z</t>
  </si>
  <si>
    <r>
      <t xml:space="preserve">CARE GIVER </t>
    </r>
    <r>
      <rPr>
        <b/>
        <u/>
        <sz val="8"/>
        <color theme="1"/>
        <rFont val="Calibri"/>
        <family val="2"/>
        <scheme val="minor"/>
      </rPr>
      <t>NON</t>
    </r>
    <r>
      <rPr>
        <b/>
        <sz val="8"/>
        <color theme="1"/>
        <rFont val="Calibri"/>
        <family val="2"/>
        <scheme val="minor"/>
      </rPr>
      <t xml:space="preserve"> CONVIVENTE</t>
    </r>
  </si>
  <si>
    <t>BERTOLANI IVANA</t>
  </si>
  <si>
    <t>IT28H0311157760000000090449</t>
  </si>
  <si>
    <t>BIANCHI ROBERTO</t>
  </si>
  <si>
    <t>IT23U0103057760000010359142</t>
  </si>
  <si>
    <t>GNDGNS32H51E818X</t>
  </si>
  <si>
    <t>IT86G0103057760000010107128</t>
  </si>
  <si>
    <t>GUANDALINI AGNESE</t>
  </si>
  <si>
    <t>MAGNANI ROSINA</t>
  </si>
  <si>
    <t>IT42R0623057760000043201609</t>
  </si>
  <si>
    <t>MESCHIERI MARIA</t>
  </si>
  <si>
    <t>IT92K0103057760000010577952</t>
  </si>
  <si>
    <t>MLNCLD57P24E320C</t>
  </si>
  <si>
    <t>MILANI CLAUDIO</t>
  </si>
  <si>
    <t>IT54M3608105138241176141188</t>
  </si>
  <si>
    <t>RAGUSA NICOLO', COSENZA MARIA</t>
  </si>
  <si>
    <t>IT36U0880757760000000404607</t>
  </si>
  <si>
    <t>RBCGMN39H12G186P</t>
  </si>
  <si>
    <t>REBECCHI FERMANO, DAVILLA NIVES</t>
  </si>
  <si>
    <t>IT46O0880757760000000403025</t>
  </si>
  <si>
    <t>ROSA ADRIANA, POLETTA VANNI, POLETTA LAURA</t>
  </si>
  <si>
    <t>IT26X0103057760000010125683</t>
  </si>
  <si>
    <t>X (INIZIA MATERNA A SETTEMBRE</t>
  </si>
  <si>
    <t>IT83M0100512901000000001765</t>
  </si>
  <si>
    <t>OUADGHIRI IDRISSI LALLA MERYEM</t>
  </si>
  <si>
    <t xml:space="preserve">X  </t>
  </si>
  <si>
    <t>NCRVTR20C15M396T</t>
  </si>
  <si>
    <t>NICOARA ANDREEA ELENA</t>
  </si>
  <si>
    <t>IT71D0103057760000010663574</t>
  </si>
  <si>
    <t>LANSARI SALIMA</t>
  </si>
  <si>
    <t>IT69R3608105138289934889942</t>
  </si>
  <si>
    <t>BIGI AMEDEO, BIGI STEFANIA</t>
  </si>
  <si>
    <t>IT0103057960000010134093</t>
  </si>
  <si>
    <t>PICCINI ELMA, ROMANI ROBERTA</t>
  </si>
  <si>
    <t>IT06U0103057960000010024595</t>
  </si>
  <si>
    <t>REGGIANI BRUNA, BENATTI DARIO</t>
  </si>
  <si>
    <t>IT29K0103057960000010018902</t>
  </si>
  <si>
    <t>IT65M0103057960000003328890</t>
  </si>
  <si>
    <t>TARTARI EDO</t>
  </si>
  <si>
    <t>IT31R0103057960000010055745</t>
  </si>
  <si>
    <t>IDA</t>
  </si>
  <si>
    <t>TRTDIA37E52H870E</t>
  </si>
  <si>
    <t>TARTARI IDA</t>
  </si>
  <si>
    <t>IT09J0760111500000007169645</t>
  </si>
  <si>
    <t>CGGGDI89P60L781R</t>
  </si>
  <si>
    <t>PRFDMT67M20Z1100M</t>
  </si>
  <si>
    <t>IT3060760111500001045304373</t>
  </si>
  <si>
    <t>MRTNDA51A46H944O</t>
  </si>
  <si>
    <t>SALVATORE ARCADIPANE</t>
  </si>
  <si>
    <t>ROBERTA RACCANELLI</t>
  </si>
  <si>
    <t>IT44H0760111500000087910410</t>
  </si>
  <si>
    <t>ANTONIOLI ANNA, DOSMI LUCIANA</t>
  </si>
  <si>
    <t>IT60E0760111500001017725522</t>
  </si>
  <si>
    <t>BERTANI</t>
  </si>
  <si>
    <t>BRGPP34D27D351D</t>
  </si>
  <si>
    <t>BERTANI GIUSEPPE</t>
  </si>
  <si>
    <t>BIZZARRI ANNA</t>
  </si>
  <si>
    <t>BIZZARRI</t>
  </si>
  <si>
    <t>BZZNNA34C61H143R</t>
  </si>
  <si>
    <t>IT56S0103057840000010475460</t>
  </si>
  <si>
    <t>BNARRT35B04H143T</t>
  </si>
  <si>
    <t>DA PORTARE</t>
  </si>
  <si>
    <t>IT58X0103057840000010447945</t>
  </si>
  <si>
    <t>BOSI ISRAELE</t>
  </si>
  <si>
    <t>IT67U0760100500000054853429</t>
  </si>
  <si>
    <t>BERTOLANI LEDA, BUSOLI MARIO</t>
  </si>
  <si>
    <t>IT95S0103057840000010546344</t>
  </si>
  <si>
    <t>BRUTTOMESSO ROBERTA, CORRADIN VIVIANA</t>
  </si>
  <si>
    <t>IT15M0103057840000010482362</t>
  </si>
  <si>
    <t>CVCNNT34A67H143G</t>
  </si>
  <si>
    <t>CAVICCHIOLI ANNITA</t>
  </si>
  <si>
    <t>IT17Z0103057840000010139785</t>
  </si>
  <si>
    <t>GALLIANO</t>
  </si>
  <si>
    <t>FRANCO</t>
  </si>
  <si>
    <t>GLLFNC39R28F839U</t>
  </si>
  <si>
    <t>GALLIANO ANNA LUISA</t>
  </si>
  <si>
    <t>IT32Z3608105138243158543160</t>
  </si>
  <si>
    <t>TAVASSO ASSUNTA</t>
  </si>
  <si>
    <t>IT05Y0200857840000104688823</t>
  </si>
  <si>
    <t>GELATTI ANTEA</t>
  </si>
  <si>
    <t>IT63V0200857840000102147812</t>
  </si>
  <si>
    <t>GHIDONI ABRAMINA, BULGARELLI ARIANNA</t>
  </si>
  <si>
    <t>IT90S0103057960000010240510</t>
  </si>
  <si>
    <t>KHLTFK55A23Z330P</t>
  </si>
  <si>
    <t>IT40I0306957920100000001640</t>
  </si>
  <si>
    <t>LUI FRANCA</t>
  </si>
  <si>
    <t>IT55W0103057840000010249562</t>
  </si>
  <si>
    <t>MOZZONI FELICIA</t>
  </si>
  <si>
    <t>IT02D0103057840000010031965</t>
  </si>
  <si>
    <t>VNCMRA43T24F240W</t>
  </si>
  <si>
    <t>VINCENZI MAURO</t>
  </si>
  <si>
    <t>IT06X0503457840000000001440</t>
  </si>
  <si>
    <t>SNVSDJ02L12F240T</t>
  </si>
  <si>
    <t>ASANOVIC SLADJAD</t>
  </si>
  <si>
    <t>IT42N0103057930000010258228</t>
  </si>
  <si>
    <t>CALCIOLARI TOMMASO</t>
  </si>
  <si>
    <t>IT7900103057840000010138944</t>
  </si>
  <si>
    <t>CALCIOLARI CATERINA</t>
  </si>
  <si>
    <t>IT95V0760111500000060645934</t>
  </si>
  <si>
    <t>FVANNA73R56H143E</t>
  </si>
  <si>
    <t>FURGERI ILARIA</t>
  </si>
  <si>
    <t>IT7500103057840000010243873</t>
  </si>
  <si>
    <t>LNOCHR98S46E897R</t>
  </si>
  <si>
    <t>OLIANI CHIARA</t>
  </si>
  <si>
    <t>IT45V0103057840000010198357</t>
  </si>
  <si>
    <t>INDENNITA' DI FREQUENZA</t>
  </si>
  <si>
    <t>IT31Y0103057840000010225403</t>
  </si>
  <si>
    <t>SAN GIOVANNI DEL DOSSO</t>
  </si>
  <si>
    <t>SERVIZIO DI ASSISTENZA AD PERSONAM IN AMBITO SCOLASTICO</t>
  </si>
  <si>
    <t>KURTI VALBONA</t>
  </si>
  <si>
    <t>IT03W0103057790000063200642</t>
  </si>
  <si>
    <t>SNAKDP61P01Z222K</t>
  </si>
  <si>
    <t>SAINI KULDIP, TARA RANI</t>
  </si>
  <si>
    <t>IT14X0103057790000063189264</t>
  </si>
  <si>
    <t>BORGHESI MARGHERITA</t>
  </si>
  <si>
    <t>IT73R0760111500001061147110</t>
  </si>
  <si>
    <t>SERRAVALLE A PO</t>
  </si>
  <si>
    <t>ARMONDI CARLA, CARANTINI LORIS</t>
  </si>
  <si>
    <t>IT42Y0306957980100000000435</t>
  </si>
  <si>
    <t>BRLLCN46T65G186X</t>
  </si>
  <si>
    <t>BARALDINI LUCIANA, CALLEGARINI ENZO</t>
  </si>
  <si>
    <t>IT23X0306957980000002765113</t>
  </si>
  <si>
    <t>MODENESI ELENA</t>
  </si>
  <si>
    <t>IT12F3608105138238201938207</t>
  </si>
  <si>
    <t>BRAGHIROLI GINO, BRAGHIROLI MIRCO</t>
  </si>
  <si>
    <t>IT68K0306957761100000000597</t>
  </si>
  <si>
    <t>CPPLCU50R53H912W</t>
  </si>
  <si>
    <t>CAPPI LUCIA, MALDOTTI CARLO</t>
  </si>
  <si>
    <t>TREVISANI GINETTA, CARAMORI LUIGI</t>
  </si>
  <si>
    <t>IT73G3608105138254585854586</t>
  </si>
  <si>
    <t>IT61N0306957761100000001133</t>
  </si>
  <si>
    <t>FERRIANI ALBERTO,ROSSIN VALERIA</t>
  </si>
  <si>
    <t>IT28O0623057760000043318918</t>
  </si>
  <si>
    <t>GHIDONI LUISA</t>
  </si>
  <si>
    <t>IT31G0760111500000013453469</t>
  </si>
  <si>
    <t>GRRSFN64M23G186D</t>
  </si>
  <si>
    <t>TBABRN35S42H123T</t>
  </si>
  <si>
    <t>TABAI BRUNA</t>
  </si>
  <si>
    <t>IT79U0503457770000000001858</t>
  </si>
  <si>
    <t>VNGNN58D07H501E</t>
  </si>
  <si>
    <t>VENDITTI GIOVANNI</t>
  </si>
  <si>
    <t>IT89S0760111500001061502496</t>
  </si>
  <si>
    <t>SERMIDE E FELONICA</t>
  </si>
  <si>
    <t>ANDREOLI ANGELA, MALAVASI ROBERTO</t>
  </si>
  <si>
    <t>IT12R0306957791100000004392</t>
  </si>
  <si>
    <t>PLZLRN64D59I625F</t>
  </si>
  <si>
    <t>PANZANI LORENA</t>
  </si>
  <si>
    <t>IT81T3608105138289771489781</t>
  </si>
  <si>
    <t>IT25Y0306957791100000003789</t>
  </si>
  <si>
    <t>CORSARO ANTONIA, PULGA CLAUDIO</t>
  </si>
  <si>
    <t>IT42Z0103057970000010604449</t>
  </si>
  <si>
    <t>MRNGPT49C03I632O</t>
  </si>
  <si>
    <t>MARANGONI GIAMPIETRO, PERNA LIVIANA</t>
  </si>
  <si>
    <t>IT63W0760111500000013473251</t>
  </si>
  <si>
    <t>POGGIO RUSCO</t>
  </si>
  <si>
    <t>DI DOMIZIO GINETTA</t>
  </si>
  <si>
    <t>IT84N3608105138206309306323</t>
  </si>
  <si>
    <t>IT80H0760111500000061326815</t>
  </si>
  <si>
    <t>IT68S0760111700000089656664</t>
  </si>
  <si>
    <t>IT24O0503457840000000000759</t>
  </si>
  <si>
    <t>BFDHHM77M18Z330Q</t>
  </si>
  <si>
    <t>BOUFDIA HICHAM</t>
  </si>
  <si>
    <t>IT55B3608105138259359159366</t>
  </si>
  <si>
    <t>BASAGLIA MAURO, BASAGLIA NINO</t>
  </si>
  <si>
    <t>IT35M0760103384000025544928</t>
  </si>
  <si>
    <t>CASELLA SIMONE</t>
  </si>
  <si>
    <t>IT05R0306963203100000002996</t>
  </si>
  <si>
    <t>RINALDONI ALESSANDRO</t>
  </si>
  <si>
    <t>PULGA RITA</t>
  </si>
  <si>
    <t>IT79E0103057840000008517645</t>
  </si>
  <si>
    <t>IT94L0200857790000001471570</t>
  </si>
  <si>
    <t>BORSELLI GUGLIELMA, CHIAVELLI MARIA LISA</t>
  </si>
  <si>
    <t>DE BONIS</t>
  </si>
  <si>
    <t>DE BONIS MARGHERITA, PALETTI GIZIANA</t>
  </si>
  <si>
    <t>IT13E0306957791100000004408</t>
  </si>
  <si>
    <t>MINGOTTI LUIGI</t>
  </si>
  <si>
    <t>IT62A0103057860000002266371</t>
  </si>
  <si>
    <t>GNVCTN62E41L727I</t>
  </si>
  <si>
    <t>GENOVESE CATERINA</t>
  </si>
  <si>
    <t>IT95L3608105138201671101698</t>
  </si>
  <si>
    <t>MGGGTN42L54H882K</t>
  </si>
  <si>
    <t>FICOCELLI CIRINO</t>
  </si>
  <si>
    <t>IT84A0306234210000001601882</t>
  </si>
  <si>
    <t>PPDGNN34M29H882Z</t>
  </si>
  <si>
    <t>ZANONI</t>
  </si>
  <si>
    <t>GILBERTO</t>
  </si>
  <si>
    <t>ZNNGBR39M19F804M</t>
  </si>
  <si>
    <t>ZANONI GILBERTO, BUGANZA ELSA</t>
  </si>
  <si>
    <t>IT81C0306957761100000000854</t>
  </si>
  <si>
    <t>DDYMYM13C50Z330C</t>
  </si>
  <si>
    <t>LEMGHARI ZAHIA</t>
  </si>
  <si>
    <t>IT46X0200857790000104524449</t>
  </si>
  <si>
    <t>MARASSI MATTEO, MARASSI PAOLO</t>
  </si>
  <si>
    <t>IT33H0306957791100000005913</t>
  </si>
  <si>
    <t>MSTGNN71H26E897F</t>
  </si>
  <si>
    <t>BENATTI</t>
  </si>
  <si>
    <t>TERESA</t>
  </si>
  <si>
    <t>BNTTRS30A69I532G</t>
  </si>
  <si>
    <t>BENATTI TERESA</t>
  </si>
  <si>
    <t>IT83A0306957781100000004800</t>
  </si>
  <si>
    <t>BIANCO</t>
  </si>
  <si>
    <t>BNCRTI36B72D767C</t>
  </si>
  <si>
    <t>BIANCO RITA</t>
  </si>
  <si>
    <t>IT48O0306957791100000006177</t>
  </si>
  <si>
    <t>DURANTE VINCENZA, MOLINARI GIOVANNI</t>
  </si>
  <si>
    <t>IT63M0306957791100000006509</t>
  </si>
  <si>
    <t>GHIDONI RITA</t>
  </si>
  <si>
    <t>IT42A0306957791100000007575</t>
  </si>
  <si>
    <t>GREGGIO</t>
  </si>
  <si>
    <t>IOLANDA</t>
  </si>
  <si>
    <t>GRGLND33D59F270S</t>
  </si>
  <si>
    <t>GREGGIO IOLANDA</t>
  </si>
  <si>
    <t>IT35P0306957791100000006841</t>
  </si>
  <si>
    <t>MNTLLN44H54I362N</t>
  </si>
  <si>
    <t>MANTOVANI LILIANA,CHICCONI MARTA</t>
  </si>
  <si>
    <t>IT06V0306957791100000005079</t>
  </si>
  <si>
    <t>CARLO</t>
  </si>
  <si>
    <t>MARCHINI CARLO</t>
  </si>
  <si>
    <t>IT29Z0306957791100000003207</t>
  </si>
  <si>
    <t>FRANCECO</t>
  </si>
  <si>
    <t>CORRA' GIORGIO</t>
  </si>
  <si>
    <t>VLLRME37P61E818A</t>
  </si>
  <si>
    <t>VALLICELLI REMA</t>
  </si>
  <si>
    <t>IT93G0760111500000013494557</t>
  </si>
  <si>
    <t>IT30P0103057790000010336107</t>
  </si>
  <si>
    <t>ZANARDI LORENZA, ROVERI CINZIA</t>
  </si>
  <si>
    <t>IT58D0306957791100000007212</t>
  </si>
  <si>
    <t>PLAJSS19H07M396K</t>
  </si>
  <si>
    <t>SLVRYN19B21M396L</t>
  </si>
  <si>
    <t>BRGNNA49S56H248U</t>
  </si>
  <si>
    <t>IT08S0760111500001004697262</t>
  </si>
  <si>
    <t>CABERLETTI</t>
  </si>
  <si>
    <t>CABERLETTI ALCESTE, MANTOVANI TEMIDE</t>
  </si>
  <si>
    <t>IT19U0306957920751000002864</t>
  </si>
  <si>
    <t>CLLVLR48M17C980R</t>
  </si>
  <si>
    <t>IT84K0760111500000056263171</t>
  </si>
  <si>
    <t>ROSSI MASSIMO</t>
  </si>
  <si>
    <t>IT64B0103057960000006544345</t>
  </si>
  <si>
    <t>MLNBNT39S08E818X</t>
  </si>
  <si>
    <t>IT19G0760111500000085706851</t>
  </si>
  <si>
    <t>MAGNANI LORETTA</t>
  </si>
  <si>
    <t>IT45P3608105138275242875246</t>
  </si>
  <si>
    <t>VINCENZI SARA, NEGRI LUCA</t>
  </si>
  <si>
    <t>IT26B0565209395CC0260001952</t>
  </si>
  <si>
    <t>ZAGHINI FEDERICA</t>
  </si>
  <si>
    <t>VITTORINA</t>
  </si>
  <si>
    <t>BLGVTR30C63D529M</t>
  </si>
  <si>
    <t>BOLOGNA VITTORINA, GENESELLI LUCIANO</t>
  </si>
  <si>
    <t>IT41A0306909395100000000162</t>
  </si>
  <si>
    <t>BONFATTI REMO, MAGRI DORINA</t>
  </si>
  <si>
    <t>IT0900760113000001034988194</t>
  </si>
  <si>
    <t>BOSELLI</t>
  </si>
  <si>
    <t>BOSELLI VANDA, GRANDI LUIGI</t>
  </si>
  <si>
    <t>IT66H0200809395000040073506</t>
  </si>
  <si>
    <t>KLMMMD52A01Z330Z</t>
  </si>
  <si>
    <t>TAGHRA RACHIDA</t>
  </si>
  <si>
    <t>IT28V3608105138222694022846</t>
  </si>
  <si>
    <t>PRNLVN44P65E690I</t>
  </si>
  <si>
    <t>CESIRA SILVIA</t>
  </si>
  <si>
    <t>TALASSI CHIARA</t>
  </si>
  <si>
    <t>IT61W0103057970000063100291</t>
  </si>
  <si>
    <t>STRLNZ02T05G633G</t>
  </si>
  <si>
    <t>MOI ORNELLA</t>
  </si>
  <si>
    <t>IT45U0306957980600101374574</t>
  </si>
  <si>
    <t>SAN GIACOMO DELLE SEGNATE</t>
  </si>
  <si>
    <t>GVZPRZ65A54G186P</t>
  </si>
  <si>
    <t>MIELE MARGHERITA</t>
  </si>
  <si>
    <t>IT39O3608105138272514572528</t>
  </si>
  <si>
    <t>MNTGLC92R83F240I</t>
  </si>
  <si>
    <t>SVGFMN51T61G482O</t>
  </si>
  <si>
    <t>SAVIGNANO FILOMENA</t>
  </si>
  <si>
    <t>IT29I0103057930000010257150</t>
  </si>
  <si>
    <t>da 0,00          a 10.000,00 =            10 PUNTI</t>
  </si>
  <si>
    <t>da 10.000,01         a 20.000,00          =  7 PUNTI</t>
  </si>
  <si>
    <t>da 20.000,01  a 30.000,00 =       5 PUNTI</t>
  </si>
  <si>
    <t>da 30.000,01  a 40.000,00=        3  PUNTI</t>
  </si>
  <si>
    <t>SHRYNA19H29M396H</t>
  </si>
  <si>
    <t>IT85U0103057790000063173220</t>
  </si>
  <si>
    <t>MHFMMD42E15Z330L</t>
  </si>
  <si>
    <t>BELLINTANI ENRICO</t>
  </si>
  <si>
    <t>IT95O0103057760000010214483</t>
  </si>
  <si>
    <t>CNTLRT94H03L781Z</t>
  </si>
  <si>
    <t>CANTONI ALBERTO, GAVAZZONI MARISA</t>
  </si>
  <si>
    <t>IT35G0760111500001048940231</t>
  </si>
  <si>
    <t>SALVINI ADOLFO</t>
  </si>
  <si>
    <t>IT82B0103057840000010372209</t>
  </si>
  <si>
    <t>TRCCST72T7G186J</t>
  </si>
  <si>
    <t>CRISTIANA TURCI, ZAPPOLI NARIA TERESA</t>
  </si>
  <si>
    <t>IT15X0200857760000101608553</t>
  </si>
  <si>
    <t>BELLUCCO</t>
  </si>
  <si>
    <t>GINA</t>
  </si>
  <si>
    <t>BLLGNI36A69E522K</t>
  </si>
  <si>
    <t>POLETTI EMANUELA</t>
  </si>
  <si>
    <t>IT10S0200857760000003576612</t>
  </si>
  <si>
    <t>MANTOVANI LUCIANA, VOLO GUIDO</t>
  </si>
  <si>
    <t>IT82I0623057760000043322655</t>
  </si>
  <si>
    <t>SEJDIAJ</t>
  </si>
  <si>
    <t>ZARIFE</t>
  </si>
  <si>
    <t>SJDZRF45A50Z160P</t>
  </si>
  <si>
    <t>BESNIK SEJDIU</t>
  </si>
  <si>
    <t>IT20U0306957980100000001028</t>
  </si>
  <si>
    <t>TRZFNN28L47D957U</t>
  </si>
  <si>
    <t>IT17E0760111500001006921660</t>
  </si>
  <si>
    <t>FRCDNC67B26C747J</t>
  </si>
  <si>
    <t xml:space="preserve">VINCENZI DANIELA TERESA </t>
  </si>
  <si>
    <t>IT44K0760111500000060514528</t>
  </si>
  <si>
    <t>MALAGOLA DANIELA</t>
  </si>
  <si>
    <t>IT67M0200857840000040059526</t>
  </si>
  <si>
    <t>KHLMMM59L07Z330E</t>
  </si>
  <si>
    <t>RAGAZZI</t>
  </si>
  <si>
    <t>GIANCARLA</t>
  </si>
  <si>
    <t>RGZGCR33A65G186U</t>
  </si>
  <si>
    <t>RAGAZZI GIANCARLA, RIZZOLA GRAZIELLA</t>
  </si>
  <si>
    <t>IT36I0103057790000010293203</t>
  </si>
  <si>
    <t>MATTEI MAURIZIO</t>
  </si>
  <si>
    <t>IT86S0306957761100000001237</t>
  </si>
  <si>
    <t>NTTMO34C60I632L</t>
  </si>
  <si>
    <t>ANTONIOLLI NOEMI, BUZZONI SEVERINO</t>
  </si>
  <si>
    <t>IT75Z0306909395100000001253</t>
  </si>
  <si>
    <t>BARONI</t>
  </si>
  <si>
    <t>ELIA</t>
  </si>
  <si>
    <t>BRNLEI42T43G186A</t>
  </si>
  <si>
    <t>STEFANIA LANZONI</t>
  </si>
  <si>
    <t>IT14A0306963203074000766951</t>
  </si>
  <si>
    <t>TAGLIAFERRO FRANCA</t>
  </si>
  <si>
    <t>IT42X0760123000000052646841</t>
  </si>
  <si>
    <t>MAGOSSO</t>
  </si>
  <si>
    <t>DIVA</t>
  </si>
  <si>
    <t>MGSDVI36T42E522N</t>
  </si>
  <si>
    <t>MAGOSSO DIVA</t>
  </si>
  <si>
    <t>IT65V0834059951000002148757</t>
  </si>
  <si>
    <t>PLGVLM49L29I632M</t>
  </si>
  <si>
    <t>PULGA VILELM, MANCINI MARTA</t>
  </si>
  <si>
    <t>IT89D0565209395CC0260000474</t>
  </si>
  <si>
    <t>MONTRESOR MARISA</t>
  </si>
  <si>
    <t>IT11Q0103027790000010563404</t>
  </si>
  <si>
    <t>MARANGONI NORMA</t>
  </si>
  <si>
    <t>IT22U0760112200001057235184</t>
  </si>
  <si>
    <t>GILIOLI CLAUDIO</t>
  </si>
  <si>
    <t>IT28C3608105138221649021660</t>
  </si>
  <si>
    <t>MALAGO' NORIS</t>
  </si>
  <si>
    <t>IT36F0103057970000063143846</t>
  </si>
  <si>
    <t>x</t>
  </si>
  <si>
    <t>IT32K0760111500000004866620</t>
  </si>
  <si>
    <t>DGIMCW03P21D548V</t>
  </si>
  <si>
    <t>LRCBLL16P13G633M</t>
  </si>
  <si>
    <t>EL ARCH MBAREK</t>
  </si>
  <si>
    <t>IT87F0760111500001049252339</t>
  </si>
  <si>
    <t>CAVALLINI ROMINA</t>
  </si>
  <si>
    <t>IT05L0306909395100000001311</t>
  </si>
  <si>
    <t>SPRNLI17D05G633U</t>
  </si>
  <si>
    <t>IZZO STEFANIA</t>
  </si>
  <si>
    <t>IT52I0200884631000300684172</t>
  </si>
  <si>
    <t>BORGONOVI DANIELE</t>
  </si>
  <si>
    <t>IT5000103057690000010124365</t>
  </si>
  <si>
    <t>BRGPLA94T07G186G</t>
  </si>
  <si>
    <t>BORGONOVI PAOLO</t>
  </si>
  <si>
    <t>IT24Y0103057690000010152810</t>
  </si>
  <si>
    <t>LAURIA MARIA</t>
  </si>
  <si>
    <t>IT06T0103057690000010066444</t>
  </si>
  <si>
    <t>MCMTHS68T28I632Y</t>
  </si>
  <si>
    <t>IT93X0103057690000010180887</t>
  </si>
  <si>
    <t>ROVEDA ELISA</t>
  </si>
  <si>
    <t>IT04D0103057690000010113731</t>
  </si>
  <si>
    <t>ROVERI ALICE</t>
  </si>
  <si>
    <t>IT08A0103057690000010091812</t>
  </si>
  <si>
    <t>BOARATI LORENA</t>
  </si>
  <si>
    <t>IT46G0103057690000010030256</t>
  </si>
  <si>
    <t>LA VISTA CONCETTA, LOSCHI RENZO</t>
  </si>
  <si>
    <t>IT25K0103057690000010173609</t>
  </si>
  <si>
    <t>TRZDTL58R52G753S</t>
  </si>
  <si>
    <t>TRAZZI DONATELLA, TRAZZI KATIA</t>
  </si>
  <si>
    <t>IT70W0760111500001026228203</t>
  </si>
  <si>
    <t>BNTFNC72A52G753H</t>
  </si>
  <si>
    <t>BENATTI FRANCA</t>
  </si>
  <si>
    <t>IT35K0306957791100000004347</t>
  </si>
  <si>
    <t>FRRMRA36L48I632Z</t>
  </si>
  <si>
    <t>IT29E0311157790000000000639</t>
  </si>
  <si>
    <t>FERRACCIOLI MARIA, CAPPI LORENA</t>
  </si>
  <si>
    <t>FERRACCIOLI</t>
  </si>
  <si>
    <t>POPPITI LUCIA</t>
  </si>
  <si>
    <t>IT44Y0103057790000006911821</t>
  </si>
  <si>
    <t>CTLMLE48M03G753V</t>
  </si>
  <si>
    <t>CITELLI EMILIO</t>
  </si>
  <si>
    <t>IT94K0760111500000037730850</t>
  </si>
  <si>
    <t>IT10R0538766850000002212573</t>
  </si>
  <si>
    <t>IT15G0760111500000090607557</t>
  </si>
  <si>
    <t>PRIFTI DHIMITER, PRIFTI MERITA</t>
  </si>
  <si>
    <t>CLNNRM17B48G633A</t>
  </si>
  <si>
    <t>IT30C0306957761100000001384</t>
  </si>
  <si>
    <t>KHLSWN19L12H294L</t>
  </si>
  <si>
    <t>KHALFOUNI AZIZ</t>
  </si>
  <si>
    <t>IT94N0200824220000420509301</t>
  </si>
  <si>
    <t>CGHMRS44L71A795Z</t>
  </si>
  <si>
    <t>ZERBINATI RINA</t>
  </si>
  <si>
    <t>IT14P0760111500000098269186</t>
  </si>
  <si>
    <t>VICENZI</t>
  </si>
  <si>
    <t>CLARA</t>
  </si>
  <si>
    <t>VCNCLR32D42I632H</t>
  </si>
  <si>
    <t>VICENZI CLARA, BOSELLI LUISA</t>
  </si>
  <si>
    <t>IT29I0306909395100000000954</t>
  </si>
  <si>
    <t>BLGTTN88556G186E</t>
  </si>
  <si>
    <t>BOLOGNA GIANCARLO</t>
  </si>
  <si>
    <t>IT82D0565209395CC0260001376</t>
  </si>
  <si>
    <t>BOSELLI CHIARA</t>
  </si>
  <si>
    <t>IT55A0306957791100000005595</t>
  </si>
  <si>
    <t>MAGNANI FRANCA</t>
  </si>
  <si>
    <t>IT96Z030695779110000000539</t>
  </si>
  <si>
    <t>KATANE AICHA, WADIH NADIA</t>
  </si>
  <si>
    <t>IT16D0760111500001034341469</t>
  </si>
  <si>
    <t>IT25T0306967684577740807592</t>
  </si>
  <si>
    <t>BLLCRL39P68I532C</t>
  </si>
  <si>
    <t>LODI MORENA</t>
  </si>
  <si>
    <t>IT43F0760111500000083305888</t>
  </si>
  <si>
    <t>BTTCRL34M19H248K</t>
  </si>
  <si>
    <t>BOTTURA CARLO</t>
  </si>
  <si>
    <t>IT75M0306911510100000065766</t>
  </si>
  <si>
    <t>CFARKU</t>
  </si>
  <si>
    <t>JOVANKA</t>
  </si>
  <si>
    <t>CFRJNK42D41Z100B</t>
  </si>
  <si>
    <t>CFARKU JOVANKA, CFARKU VALENTINA</t>
  </si>
  <si>
    <t>IT45R0760111500001056253188</t>
  </si>
  <si>
    <t>CLLGUO34A25H248D</t>
  </si>
  <si>
    <t>COLLEVATI UGO, BASAGLIA PINA</t>
  </si>
  <si>
    <t>IT30F0103057860000004832860</t>
  </si>
  <si>
    <t>LBHDSS58E24Z330C</t>
  </si>
  <si>
    <t>EL BOUHALI DRISS</t>
  </si>
  <si>
    <t>IT10R3608105138202020302032</t>
  </si>
  <si>
    <t>NATALINA</t>
  </si>
  <si>
    <t>FRNNLN34T64E772X</t>
  </si>
  <si>
    <t>FORNASARI NATALINA ALFONSINA, GANDINI LUCIANA</t>
  </si>
  <si>
    <t>IT54K0103057860000010324831</t>
  </si>
  <si>
    <t>GAVIOLI MARISA, MOLINARI MANUELA</t>
  </si>
  <si>
    <t>IT47N0103057860000010321196</t>
  </si>
  <si>
    <t>LSSSLW50A46Z336I</t>
  </si>
  <si>
    <t>GAZZIERO</t>
  </si>
  <si>
    <t>GZZRNI24D58G776L</t>
  </si>
  <si>
    <t>SCAGGION LUCIA</t>
  </si>
  <si>
    <t>IT36W3608105138236486836506</t>
  </si>
  <si>
    <t>GVNGRL41L64G188J</t>
  </si>
  <si>
    <t>GIOVANELLI GABRIELLA</t>
  </si>
  <si>
    <t>IT24K0306911510100000065964</t>
  </si>
  <si>
    <t>MASIERO ANNA MARIA</t>
  </si>
  <si>
    <t>IT62H0103057860000010033180</t>
  </si>
  <si>
    <t>ANNA MARIA</t>
  </si>
  <si>
    <t>PERBONI</t>
  </si>
  <si>
    <t>PRBLGU43D09B013M</t>
  </si>
  <si>
    <t>PULGA ELDA, BERNARDONI LUIGIA, BERNARDONI LINA</t>
  </si>
  <si>
    <t>IT60F0760103384000025547314</t>
  </si>
  <si>
    <t>RZZMTF48A01Z330L</t>
  </si>
  <si>
    <t>RAZZOUKI MOSTAFA, EZZAHIR MINA</t>
  </si>
  <si>
    <t>IT84Z0880757760000000859809</t>
  </si>
  <si>
    <t>SCPFNC40R62F918O</t>
  </si>
  <si>
    <t>SCAPPINI FRANCA, VINCENZI ELENA</t>
  </si>
  <si>
    <t>IT80H0760111500001069056420</t>
  </si>
  <si>
    <t>SVRNZE57R15A059U</t>
  </si>
  <si>
    <t>SIVIERO ENZO</t>
  </si>
  <si>
    <t>IT29H0760111500000014567234</t>
  </si>
  <si>
    <t>ZFFSDR38P43M044S</t>
  </si>
  <si>
    <t>TRAZZI GIORGIO</t>
  </si>
  <si>
    <t>IT52Z0306957761100000001092</t>
  </si>
  <si>
    <t>ZNBMLL313R42H870S</t>
  </si>
  <si>
    <t>ZZANIBONI MIRELLA</t>
  </si>
  <si>
    <t>IT51L0103057790000063125654</t>
  </si>
  <si>
    <t>BORDINI ELISABETTA</t>
  </si>
  <si>
    <t>IT98D0103057860000010357291</t>
  </si>
  <si>
    <t>IT72C0306963173100000002695</t>
  </si>
  <si>
    <t>FCCBRN82C29E897K</t>
  </si>
  <si>
    <t>RGGPTR75H21A509U</t>
  </si>
  <si>
    <t>RMBCVD66D05G186C</t>
  </si>
  <si>
    <t>ROMBOLI DAVIDE</t>
  </si>
  <si>
    <t>IT35G0103057860000005119477</t>
  </si>
  <si>
    <t>ZNNRFL74L57G186R</t>
  </si>
  <si>
    <t>ANIBA SAID</t>
  </si>
  <si>
    <t>IT05N0565266851CC0030121277</t>
  </si>
  <si>
    <t>NBAMRN12L20E897I</t>
  </si>
  <si>
    <t>SATTI EL MOSTAFA</t>
  </si>
  <si>
    <t>IT65J3608105138257801557818</t>
  </si>
  <si>
    <t>SLALLW16R29G633Z</t>
  </si>
  <si>
    <t>SNGKHP12L13G633X</t>
  </si>
  <si>
    <t>POXBDT97P51F240Q</t>
  </si>
  <si>
    <t>PO BENEDETTA</t>
  </si>
  <si>
    <t>IT43R0103057790000010401492</t>
  </si>
  <si>
    <t>NTLTZN73E41G753K</t>
  </si>
  <si>
    <t>CTTBNT38B07L015G</t>
  </si>
  <si>
    <t>CATTAFESTA BENITO, TOSI CARLA</t>
  </si>
  <si>
    <t>IT09S0306957980100000000206</t>
  </si>
  <si>
    <t>CHIODARELLI</t>
  </si>
  <si>
    <t>CHDGRL46D66H248S</t>
  </si>
  <si>
    <t>CHIODARELLI GABRIELLA</t>
  </si>
  <si>
    <t>IT38Y0306959472100000003604</t>
  </si>
  <si>
    <t>INSERITO IN GECAS</t>
  </si>
  <si>
    <t>FCCDNL74P09G186Y</t>
  </si>
  <si>
    <t>IT55W0760111500001071280802</t>
  </si>
  <si>
    <t>BULLA PAMELA</t>
  </si>
  <si>
    <t>GRAZIANI LUCA</t>
  </si>
  <si>
    <t>IT09Z0103058000000010151814</t>
  </si>
  <si>
    <t>GRZLCU68H29L015Y</t>
  </si>
  <si>
    <t>BRBMRA14M45E897V</t>
  </si>
  <si>
    <t>ROSSI LETIZIA</t>
  </si>
  <si>
    <t>IT72H0103057860000063135456</t>
  </si>
  <si>
    <t>QUINGENTOLE</t>
  </si>
  <si>
    <t>BCAVRC77I50Z129W</t>
  </si>
  <si>
    <t>BAICA VIORICA</t>
  </si>
  <si>
    <t>IT69E0760111500001070801723</t>
  </si>
  <si>
    <t>UMBERTO</t>
  </si>
  <si>
    <t>BRNMRT42P08H981P</t>
  </si>
  <si>
    <t>BRUNO UMBERTO</t>
  </si>
  <si>
    <t>IT5400103057830000010132134</t>
  </si>
  <si>
    <t>GVNFST42S61G753A</t>
  </si>
  <si>
    <t>GIOVANELLI FAUSTA</t>
  </si>
  <si>
    <t>IT29G0103057830000009276856</t>
  </si>
  <si>
    <t>GBOLNE51M414123K</t>
  </si>
  <si>
    <t>GOBIO ELENA, PERCONDI FRANCESCO</t>
  </si>
  <si>
    <t>IT67V0103057840000010518643</t>
  </si>
  <si>
    <t>NALE</t>
  </si>
  <si>
    <t>FELICE</t>
  </si>
  <si>
    <t>NLAFLC47P06F013N</t>
  </si>
  <si>
    <t>NALE FELICE, MANCINI GILDA</t>
  </si>
  <si>
    <t>IT31F0760111500001030383549</t>
  </si>
  <si>
    <t>ROSANNA</t>
  </si>
  <si>
    <t>RSSRNN49M69H129Z</t>
  </si>
  <si>
    <t>CHIZZOLINI ROSSELLA</t>
  </si>
  <si>
    <t>IT45L3608105138248705648714</t>
  </si>
  <si>
    <t>GOLDONI</t>
  </si>
  <si>
    <t>GLDNMR46M62H129Z</t>
  </si>
  <si>
    <t>GOLDONI ANNA MARIA</t>
  </si>
  <si>
    <t>IT11B0503457840000000000930</t>
  </si>
  <si>
    <t>ORE CONTRATTO ASSISTENTE FAMILIARE</t>
  </si>
  <si>
    <t>Romboli Davide 2</t>
  </si>
  <si>
    <t>Borgonovi Daniele 1</t>
  </si>
  <si>
    <t>Borgonovi Paolo 2</t>
  </si>
  <si>
    <t>N</t>
  </si>
  <si>
    <t>ammessa / non ammessa</t>
  </si>
  <si>
    <t>importo richiesto</t>
  </si>
  <si>
    <t>RIDUZIONI</t>
  </si>
  <si>
    <t>CENTRI DIURNI /CDD/SFA frequnza cse PART TIME 25 % FULL TIME  50 %</t>
  </si>
  <si>
    <t>RIDUZIONE</t>
  </si>
  <si>
    <t xml:space="preserve">FONDO A DISPOSIZIONE € •	76.944,27  </t>
  </si>
  <si>
    <t xml:space="preserve">FONDO A DISPOSIZIONE € •	65.952,23   </t>
  </si>
  <si>
    <t xml:space="preserve">FONDO A DISPOSIZIONE  BUONO SOCIALE CARE-GIVER                        •	65.952,23   </t>
  </si>
  <si>
    <t xml:space="preserve">FONDO A DISPOSIZIONE € •	40.304,14 € </t>
  </si>
  <si>
    <t xml:space="preserve">FONDO A DISPOSIZIONE  •	40.304,14 € </t>
  </si>
  <si>
    <t>ammesso / non ammesso</t>
  </si>
  <si>
    <t>non ammesso</t>
  </si>
  <si>
    <t>ore contratto</t>
  </si>
  <si>
    <t>residuo</t>
  </si>
  <si>
    <t>assegnato</t>
  </si>
  <si>
    <t>disponibilità</t>
  </si>
  <si>
    <t>richiesti</t>
  </si>
  <si>
    <t>fna</t>
  </si>
  <si>
    <t>ipotesi nuovo finanziamento</t>
  </si>
  <si>
    <t>Residui Fondo caregiver  2022 decidere come assegnarlo</t>
  </si>
  <si>
    <t>Residui FNA  2022 decidere come assengnarlo</t>
  </si>
  <si>
    <t>ammesso non ammesso</t>
  </si>
  <si>
    <t>ammesso</t>
  </si>
  <si>
    <t>INDENNITA' DI ACCOMPAGNAMENTO</t>
  </si>
  <si>
    <t>art. 3 comma 1</t>
  </si>
  <si>
    <t>manca isee</t>
  </si>
  <si>
    <t>isee superiore</t>
  </si>
  <si>
    <t>isee ordinario</t>
  </si>
  <si>
    <t>deceduto</t>
  </si>
  <si>
    <t>isee elevato oltre soglia</t>
  </si>
  <si>
    <t>isee non consegnato</t>
  </si>
  <si>
    <t>invalidità non presente</t>
  </si>
  <si>
    <t>valutazione sanitaria non presente</t>
  </si>
  <si>
    <t>manca isee socio sanitario</t>
  </si>
  <si>
    <t>BENEFICIARIO NEL 2023</t>
  </si>
  <si>
    <t>SI</t>
  </si>
  <si>
    <t>FINANZIATO NEL 2023</t>
  </si>
  <si>
    <t xml:space="preserve">MANCANZA DI CRITERIO DEL BANDO non ha il caregiver familiare, </t>
  </si>
  <si>
    <t>NON HA PORTATO ISEE</t>
  </si>
  <si>
    <t>ASSEGNATO fna</t>
  </si>
  <si>
    <t>assegnato care giver 7932</t>
  </si>
  <si>
    <t>NON ASSEGNATO</t>
  </si>
  <si>
    <t>beneficia rsa aperta</t>
  </si>
  <si>
    <t>ammesso e finanziato</t>
  </si>
  <si>
    <t>ammesso e non finanziato</t>
  </si>
  <si>
    <t>ammesso e finanaziato</t>
  </si>
  <si>
    <t>monitoraggio</t>
  </si>
  <si>
    <t>VALORE GRADUATORIA  ADL</t>
  </si>
  <si>
    <t>VALORE  GRADUTOARO IADL</t>
  </si>
  <si>
    <t>SI BANDANTI</t>
  </si>
  <si>
    <t>DATA DI NASCITA</t>
  </si>
  <si>
    <t xml:space="preserve">INDIRIZZO </t>
  </si>
  <si>
    <t>COMUNE DI RESIDENZA E INDIRIZZO</t>
  </si>
  <si>
    <t>SHARMA RUSTAN</t>
  </si>
  <si>
    <t>CALINESCU VICTORIA</t>
  </si>
  <si>
    <t>BRANDANI CRISTIAN, BERTI ILARIA</t>
  </si>
  <si>
    <t>NON LEGGIBILE</t>
  </si>
  <si>
    <t>EL MASKAOUY MOHAMMED</t>
  </si>
  <si>
    <t>IMPORTO ASSEGNATO FNA 2023</t>
  </si>
  <si>
    <t>RESIDUI FNA 9392,25</t>
  </si>
  <si>
    <t>RESIDUI FONDO CARE GIVER 8000 quota assegnata</t>
  </si>
  <si>
    <t>importo assegnato FNA 2023</t>
  </si>
  <si>
    <t>importo RESIDUO care giver 3836,14</t>
  </si>
  <si>
    <t>G</t>
  </si>
  <si>
    <t>E</t>
  </si>
  <si>
    <t>E.B</t>
  </si>
  <si>
    <t>D</t>
  </si>
  <si>
    <t>M</t>
  </si>
  <si>
    <t>F</t>
  </si>
  <si>
    <t>R</t>
  </si>
  <si>
    <t>B</t>
  </si>
  <si>
    <t>L</t>
  </si>
  <si>
    <t>T</t>
  </si>
  <si>
    <t>C</t>
  </si>
  <si>
    <t>V</t>
  </si>
  <si>
    <t>P</t>
  </si>
  <si>
    <t>K</t>
  </si>
  <si>
    <t>A</t>
  </si>
  <si>
    <t>S</t>
  </si>
  <si>
    <t>Z</t>
  </si>
  <si>
    <t>L.V</t>
  </si>
  <si>
    <t>E.I.</t>
  </si>
  <si>
    <t>M.R.</t>
  </si>
  <si>
    <t>I</t>
  </si>
  <si>
    <t>A.C</t>
  </si>
  <si>
    <t>J</t>
  </si>
  <si>
    <t>M.</t>
  </si>
  <si>
    <t>A.M.</t>
  </si>
  <si>
    <t xml:space="preserve">I </t>
  </si>
  <si>
    <t>F.</t>
  </si>
  <si>
    <t>S.</t>
  </si>
  <si>
    <t>A.</t>
  </si>
  <si>
    <t>S.A.</t>
  </si>
  <si>
    <t>F.E.</t>
  </si>
  <si>
    <t>N.</t>
  </si>
  <si>
    <t>K.</t>
  </si>
  <si>
    <t>L.O</t>
  </si>
  <si>
    <t>B.</t>
  </si>
  <si>
    <t>D.</t>
  </si>
  <si>
    <t>C.</t>
  </si>
  <si>
    <t>E.A.</t>
  </si>
  <si>
    <t>E.M.</t>
  </si>
  <si>
    <t>F.P.</t>
  </si>
  <si>
    <t>E.</t>
  </si>
  <si>
    <t>R.</t>
  </si>
  <si>
    <t xml:space="preserve">                           </t>
  </si>
  <si>
    <t xml:space="preserve">                                                              </t>
  </si>
  <si>
    <t xml:space="preserve">  </t>
  </si>
  <si>
    <t xml:space="preserve">   </t>
  </si>
  <si>
    <t xml:space="preserve">                                                   </t>
  </si>
  <si>
    <t xml:space="preserve">L </t>
  </si>
  <si>
    <t>O</t>
  </si>
  <si>
    <t xml:space="preserve">A </t>
  </si>
  <si>
    <t xml:space="preserve">Z </t>
  </si>
  <si>
    <t xml:space="preserve">P </t>
  </si>
  <si>
    <t xml:space="preserve">B </t>
  </si>
  <si>
    <t>V.</t>
  </si>
  <si>
    <t>P.</t>
  </si>
  <si>
    <t>T.</t>
  </si>
  <si>
    <t>G.</t>
  </si>
  <si>
    <t>I.</t>
  </si>
  <si>
    <t>L.</t>
  </si>
  <si>
    <t>C.A.</t>
  </si>
  <si>
    <t>Z.</t>
  </si>
  <si>
    <t>H.</t>
  </si>
  <si>
    <t>M.P.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</si>
</sst>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4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rgb="FF1111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369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0" fillId="0" borderId="4" xfId="0" applyBorder="1"/>
    <xf numFmtId="14" fontId="0" fillId="0" borderId="4" xfId="0" applyNumberForma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5" borderId="4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/>
    <xf numFmtId="0" fontId="0" fillId="5" borderId="0" xfId="0" applyFill="1"/>
    <xf numFmtId="14" fontId="0" fillId="5" borderId="4" xfId="0" applyNumberFormat="1" applyFill="1" applyBorder="1"/>
    <xf numFmtId="0" fontId="0" fillId="6" borderId="0" xfId="0" applyFill="1"/>
    <xf numFmtId="14" fontId="0" fillId="0" borderId="4" xfId="0" applyNumberFormat="1" applyBorder="1" applyAlignment="1">
      <alignment horizontal="right"/>
    </xf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4" xfId="0" applyFont="1" applyBorder="1"/>
    <xf numFmtId="0" fontId="7" fillId="5" borderId="4" xfId="0" applyFont="1" applyFill="1" applyBorder="1"/>
    <xf numFmtId="0" fontId="1" fillId="0" borderId="0" xfId="0" applyFont="1"/>
    <xf numFmtId="0" fontId="4" fillId="0" borderId="0" xfId="0" applyFont="1"/>
    <xf numFmtId="0" fontId="3" fillId="5" borderId="4" xfId="0" applyFont="1" applyFill="1" applyBorder="1"/>
    <xf numFmtId="0" fontId="3" fillId="5" borderId="4" xfId="0" applyFont="1" applyFill="1" applyBorder="1" applyAlignment="1">
      <alignment wrapText="1"/>
    </xf>
    <xf numFmtId="14" fontId="0" fillId="5" borderId="4" xfId="0" applyNumberFormat="1" applyFill="1" applyBorder="1" applyAlignment="1">
      <alignment horizontal="center"/>
    </xf>
    <xf numFmtId="0" fontId="0" fillId="4" borderId="0" xfId="0" applyFill="1"/>
    <xf numFmtId="0" fontId="5" fillId="0" borderId="0" xfId="0" applyFont="1"/>
    <xf numFmtId="0" fontId="3" fillId="0" borderId="0" xfId="0" applyFont="1"/>
    <xf numFmtId="0" fontId="0" fillId="0" borderId="3" xfId="0" applyBorder="1"/>
    <xf numFmtId="0" fontId="3" fillId="0" borderId="4" xfId="0" applyFont="1" applyBorder="1"/>
    <xf numFmtId="4" fontId="0" fillId="5" borderId="4" xfId="0" applyNumberFormat="1" applyFill="1" applyBorder="1"/>
    <xf numFmtId="4" fontId="0" fillId="0" borderId="4" xfId="0" applyNumberFormat="1" applyBorder="1"/>
    <xf numFmtId="4" fontId="5" fillId="0" borderId="4" xfId="0" applyNumberFormat="1" applyFont="1" applyBorder="1"/>
    <xf numFmtId="4" fontId="3" fillId="0" borderId="4" xfId="0" applyNumberFormat="1" applyFont="1" applyBorder="1"/>
    <xf numFmtId="0" fontId="0" fillId="0" borderId="5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wrapText="1"/>
    </xf>
    <xf numFmtId="0" fontId="5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0" fillId="0" borderId="6" xfId="0" applyBorder="1"/>
    <xf numFmtId="14" fontId="0" fillId="0" borderId="6" xfId="0" applyNumberFormat="1" applyBorder="1"/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0" fillId="5" borderId="1" xfId="0" applyNumberFormat="1" applyFill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0" fillId="0" borderId="8" xfId="0" applyBorder="1"/>
    <xf numFmtId="4" fontId="0" fillId="0" borderId="0" xfId="0" applyNumberFormat="1"/>
    <xf numFmtId="4" fontId="0" fillId="0" borderId="9" xfId="0" applyNumberFormat="1" applyBorder="1"/>
    <xf numFmtId="4" fontId="0" fillId="0" borderId="3" xfId="0" applyNumberFormat="1" applyBorder="1"/>
    <xf numFmtId="4" fontId="0" fillId="0" borderId="10" xfId="0" applyNumberFormat="1" applyBorder="1" applyAlignment="1">
      <alignment horizontal="right"/>
    </xf>
    <xf numFmtId="164" fontId="0" fillId="0" borderId="0" xfId="0" applyNumberFormat="1"/>
    <xf numFmtId="0" fontId="8" fillId="0" borderId="0" xfId="0" applyFont="1"/>
    <xf numFmtId="14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/>
    </xf>
    <xf numFmtId="0" fontId="1" fillId="0" borderId="4" xfId="0" applyFont="1" applyBorder="1"/>
    <xf numFmtId="0" fontId="5" fillId="0" borderId="6" xfId="0" applyFont="1" applyBorder="1"/>
    <xf numFmtId="2" fontId="0" fillId="0" borderId="4" xfId="0" applyNumberFormat="1" applyBorder="1" applyAlignment="1">
      <alignment horizontal="center"/>
    </xf>
    <xf numFmtId="0" fontId="1" fillId="4" borderId="7" xfId="0" applyFont="1" applyFill="1" applyBorder="1" applyAlignment="1">
      <alignment wrapText="1"/>
    </xf>
    <xf numFmtId="4" fontId="0" fillId="0" borderId="6" xfId="0" applyNumberFormat="1" applyBorder="1"/>
    <xf numFmtId="4" fontId="1" fillId="4" borderId="4" xfId="0" applyNumberFormat="1" applyFont="1" applyFill="1" applyBorder="1" applyAlignment="1">
      <alignment horizontal="center" wrapText="1"/>
    </xf>
    <xf numFmtId="0" fontId="6" fillId="2" borderId="0" xfId="0" applyFont="1" applyFill="1"/>
    <xf numFmtId="0" fontId="0" fillId="2" borderId="0" xfId="0" applyFill="1"/>
    <xf numFmtId="0" fontId="0" fillId="5" borderId="3" xfId="0" applyFill="1" applyBorder="1"/>
    <xf numFmtId="14" fontId="0" fillId="0" borderId="6" xfId="0" applyNumberForma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14" fontId="5" fillId="0" borderId="6" xfId="0" applyNumberFormat="1" applyFont="1" applyBorder="1"/>
    <xf numFmtId="0" fontId="5" fillId="0" borderId="6" xfId="0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5" borderId="4" xfId="0" applyFont="1" applyFill="1" applyBorder="1" applyAlignment="1">
      <alignment wrapText="1"/>
    </xf>
    <xf numFmtId="0" fontId="5" fillId="5" borderId="4" xfId="0" applyFont="1" applyFill="1" applyBorder="1"/>
    <xf numFmtId="0" fontId="5" fillId="0" borderId="4" xfId="0" applyFont="1" applyBorder="1" applyAlignment="1">
      <alignment wrapText="1"/>
    </xf>
    <xf numFmtId="0" fontId="6" fillId="0" borderId="0" xfId="0" applyFont="1"/>
    <xf numFmtId="14" fontId="3" fillId="0" borderId="4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9" fillId="5" borderId="4" xfId="0" applyNumberFormat="1" applyFont="1" applyFill="1" applyBorder="1"/>
    <xf numFmtId="0" fontId="9" fillId="0" borderId="4" xfId="0" applyFont="1" applyBorder="1"/>
    <xf numFmtId="4" fontId="9" fillId="0" borderId="4" xfId="0" applyNumberFormat="1" applyFont="1" applyBorder="1"/>
    <xf numFmtId="4" fontId="4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0" fillId="5" borderId="1" xfId="0" applyFill="1" applyBorder="1"/>
    <xf numFmtId="14" fontId="0" fillId="0" borderId="3" xfId="0" applyNumberFormat="1" applyBorder="1" applyAlignment="1">
      <alignment horizontal="center"/>
    </xf>
    <xf numFmtId="14" fontId="0" fillId="5" borderId="3" xfId="0" applyNumberFormat="1" applyFill="1" applyBorder="1" applyAlignment="1">
      <alignment horizontal="right"/>
    </xf>
    <xf numFmtId="14" fontId="0" fillId="5" borderId="3" xfId="0" applyNumberFormat="1" applyFill="1" applyBorder="1"/>
    <xf numFmtId="14" fontId="0" fillId="0" borderId="3" xfId="0" applyNumberFormat="1" applyBorder="1"/>
    <xf numFmtId="0" fontId="5" fillId="0" borderId="1" xfId="0" applyFont="1" applyBorder="1"/>
    <xf numFmtId="0" fontId="8" fillId="7" borderId="4" xfId="0" applyFont="1" applyFill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1" fontId="0" fillId="2" borderId="4" xfId="0" applyNumberFormat="1" applyFill="1" applyBorder="1" applyAlignment="1">
      <alignment horizontal="center"/>
    </xf>
    <xf numFmtId="14" fontId="3" fillId="0" borderId="4" xfId="0" applyNumberFormat="1" applyFont="1" applyBorder="1"/>
    <xf numFmtId="14" fontId="3" fillId="0" borderId="4" xfId="0" applyNumberFormat="1" applyFont="1" applyBorder="1" applyAlignment="1">
      <alignment wrapText="1"/>
    </xf>
    <xf numFmtId="14" fontId="3" fillId="0" borderId="4" xfId="0" applyNumberFormat="1" applyFont="1" applyBorder="1" applyAlignment="1">
      <alignment horizontal="left"/>
    </xf>
    <xf numFmtId="14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/>
    <xf numFmtId="0" fontId="2" fillId="8" borderId="4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10" borderId="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13" borderId="4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vertical="center" wrapText="1"/>
    </xf>
    <xf numFmtId="14" fontId="0" fillId="5" borderId="3" xfId="0" applyNumberForma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" xfId="0" applyFont="1" applyBorder="1"/>
    <xf numFmtId="0" fontId="7" fillId="0" borderId="3" xfId="0" applyFont="1" applyBorder="1"/>
    <xf numFmtId="0" fontId="0" fillId="0" borderId="12" xfId="0" applyBorder="1"/>
    <xf numFmtId="0" fontId="0" fillId="0" borderId="11" xfId="0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1" fontId="5" fillId="5" borderId="4" xfId="0" applyNumberFormat="1" applyFont="1" applyFill="1" applyBorder="1" applyAlignment="1">
      <alignment horizontal="center"/>
    </xf>
    <xf numFmtId="0" fontId="5" fillId="5" borderId="0" xfId="0" applyFont="1" applyFill="1"/>
    <xf numFmtId="2" fontId="0" fillId="0" borderId="0" xfId="0" applyNumberFormat="1" applyAlignment="1">
      <alignment vertical="center"/>
    </xf>
    <xf numFmtId="2" fontId="2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0" fillId="5" borderId="4" xfId="0" applyNumberForma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/>
    <xf numFmtId="2" fontId="0" fillId="0" borderId="0" xfId="0" applyNumberFormat="1"/>
    <xf numFmtId="2" fontId="0" fillId="0" borderId="6" xfId="0" applyNumberFormat="1" applyBorder="1"/>
    <xf numFmtId="2" fontId="5" fillId="0" borderId="6" xfId="0" applyNumberFormat="1" applyFont="1" applyBorder="1"/>
    <xf numFmtId="2" fontId="0" fillId="5" borderId="4" xfId="0" applyNumberFormat="1" applyFill="1" applyBorder="1"/>
    <xf numFmtId="14" fontId="7" fillId="0" borderId="4" xfId="0" applyNumberFormat="1" applyFont="1" applyBorder="1"/>
    <xf numFmtId="4" fontId="1" fillId="4" borderId="6" xfId="0" applyNumberFormat="1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/>
    </xf>
    <xf numFmtId="4" fontId="0" fillId="0" borderId="4" xfId="0" applyNumberFormat="1" applyBorder="1" applyAlignment="1">
      <alignment horizontal="right"/>
    </xf>
    <xf numFmtId="2" fontId="0" fillId="0" borderId="0" xfId="0" applyNumberFormat="1" applyAlignment="1">
      <alignment horizontal="center" vertical="center"/>
    </xf>
    <xf numFmtId="2" fontId="2" fillId="5" borderId="4" xfId="0" applyNumberFormat="1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center"/>
    </xf>
    <xf numFmtId="4" fontId="0" fillId="0" borderId="7" xfId="0" applyNumberFormat="1" applyBorder="1" applyAlignment="1">
      <alignment horizontal="right"/>
    </xf>
    <xf numFmtId="0" fontId="0" fillId="5" borderId="6" xfId="0" applyFill="1" applyBorder="1"/>
    <xf numFmtId="0" fontId="0" fillId="5" borderId="13" xfId="0" applyFill="1" applyBorder="1"/>
    <xf numFmtId="14" fontId="7" fillId="5" borderId="4" xfId="0" applyNumberFormat="1" applyFont="1" applyFill="1" applyBorder="1"/>
    <xf numFmtId="49" fontId="0" fillId="0" borderId="0" xfId="0" applyNumberFormat="1"/>
    <xf numFmtId="49" fontId="1" fillId="4" borderId="3" xfId="0" applyNumberFormat="1" applyFont="1" applyFill="1" applyBorder="1" applyAlignment="1">
      <alignment horizontal="center"/>
    </xf>
    <xf numFmtId="49" fontId="0" fillId="5" borderId="3" xfId="0" applyNumberFormat="1" applyFill="1" applyBorder="1"/>
    <xf numFmtId="49" fontId="0" fillId="5" borderId="4" xfId="0" applyNumberFormat="1" applyFill="1" applyBorder="1"/>
    <xf numFmtId="49" fontId="0" fillId="0" borderId="4" xfId="0" applyNumberFormat="1" applyBorder="1"/>
    <xf numFmtId="49" fontId="0" fillId="2" borderId="4" xfId="0" applyNumberFormat="1" applyFill="1" applyBorder="1"/>
    <xf numFmtId="49" fontId="9" fillId="0" borderId="4" xfId="0" applyNumberFormat="1" applyFont="1" applyBorder="1"/>
    <xf numFmtId="49" fontId="5" fillId="0" borderId="4" xfId="0" applyNumberFormat="1" applyFont="1" applyBorder="1"/>
    <xf numFmtId="49" fontId="3" fillId="0" borderId="4" xfId="0" applyNumberFormat="1" applyFont="1" applyBorder="1"/>
    <xf numFmtId="49" fontId="5" fillId="5" borderId="4" xfId="0" applyNumberFormat="1" applyFont="1" applyFill="1" applyBorder="1"/>
    <xf numFmtId="49" fontId="3" fillId="0" borderId="0" xfId="0" applyNumberFormat="1" applyFont="1"/>
    <xf numFmtId="49" fontId="5" fillId="0" borderId="0" xfId="0" applyNumberFormat="1" applyFont="1"/>
    <xf numFmtId="49" fontId="0" fillId="5" borderId="0" xfId="0" applyNumberFormat="1" applyFill="1"/>
    <xf numFmtId="49" fontId="0" fillId="0" borderId="3" xfId="0" applyNumberFormat="1" applyBorder="1"/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0" fillId="2" borderId="3" xfId="0" applyNumberFormat="1" applyFill="1" applyBorder="1"/>
    <xf numFmtId="0" fontId="10" fillId="5" borderId="4" xfId="0" applyFont="1" applyFill="1" applyBorder="1"/>
    <xf numFmtId="14" fontId="3" fillId="5" borderId="4" xfId="0" applyNumberFormat="1" applyFont="1" applyFill="1" applyBorder="1" applyAlignment="1">
      <alignment horizontal="center"/>
    </xf>
    <xf numFmtId="0" fontId="0" fillId="2" borderId="4" xfId="0" applyFill="1" applyBorder="1"/>
    <xf numFmtId="14" fontId="0" fillId="2" borderId="4" xfId="0" applyNumberFormat="1" applyFill="1" applyBorder="1"/>
    <xf numFmtId="0" fontId="2" fillId="15" borderId="4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0" fillId="0" borderId="6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5" fillId="0" borderId="4" xfId="0" applyNumberFormat="1" applyFont="1" applyBorder="1" applyAlignment="1">
      <alignment horizontal="center"/>
    </xf>
    <xf numFmtId="14" fontId="15" fillId="2" borderId="4" xfId="0" applyNumberFormat="1" applyFont="1" applyFill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4" fontId="16" fillId="0" borderId="4" xfId="0" applyNumberFormat="1" applyFont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11" xfId="0" applyBorder="1" applyAlignment="1">
      <alignment vertical="center"/>
    </xf>
    <xf numFmtId="4" fontId="4" fillId="0" borderId="4" xfId="0" applyNumberFormat="1" applyFont="1" applyBorder="1"/>
    <xf numFmtId="4" fontId="1" fillId="0" borderId="4" xfId="0" applyNumberFormat="1" applyFont="1" applyBorder="1"/>
    <xf numFmtId="8" fontId="18" fillId="0" borderId="14" xfId="0" applyNumberFormat="1" applyFont="1" applyBorder="1" applyAlignment="1">
      <alignment horizontal="center" vertical="center"/>
    </xf>
    <xf numFmtId="4" fontId="19" fillId="0" borderId="15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4" fontId="15" fillId="0" borderId="1" xfId="0" applyNumberFormat="1" applyFont="1" applyBorder="1" applyAlignment="1">
      <alignment horizontal="right"/>
    </xf>
    <xf numFmtId="0" fontId="5" fillId="5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0" xfId="0" applyFont="1" applyAlignment="1">
      <alignment horizontal="center"/>
    </xf>
    <xf numFmtId="4" fontId="0" fillId="2" borderId="7" xfId="0" applyNumberFormat="1" applyFill="1" applyBorder="1" applyAlignment="1">
      <alignment horizontal="right"/>
    </xf>
    <xf numFmtId="44" fontId="1" fillId="4" borderId="7" xfId="1" applyFont="1" applyFill="1" applyBorder="1" applyAlignment="1">
      <alignment wrapText="1"/>
    </xf>
    <xf numFmtId="44" fontId="0" fillId="2" borderId="7" xfId="1" applyFont="1" applyFill="1" applyBorder="1" applyAlignment="1">
      <alignment horizontal="right"/>
    </xf>
    <xf numFmtId="44" fontId="0" fillId="0" borderId="7" xfId="1" applyFont="1" applyFill="1" applyBorder="1" applyAlignment="1">
      <alignment horizontal="right"/>
    </xf>
    <xf numFmtId="44" fontId="0" fillId="0" borderId="1" xfId="1" applyFont="1" applyBorder="1" applyAlignment="1">
      <alignment horizontal="right"/>
    </xf>
    <xf numFmtId="44" fontId="1" fillId="0" borderId="1" xfId="1" applyFont="1" applyBorder="1"/>
    <xf numFmtId="44" fontId="0" fillId="5" borderId="1" xfId="1" applyFont="1" applyFill="1" applyBorder="1" applyAlignment="1">
      <alignment horizontal="right"/>
    </xf>
    <xf numFmtId="44" fontId="4" fillId="0" borderId="1" xfId="1" applyFont="1" applyBorder="1" applyAlignment="1">
      <alignment horizontal="right"/>
    </xf>
    <xf numFmtId="44" fontId="1" fillId="0" borderId="1" xfId="1" applyFont="1" applyBorder="1" applyAlignment="1">
      <alignment horizontal="right"/>
    </xf>
    <xf numFmtId="44" fontId="6" fillId="0" borderId="1" xfId="1" applyFont="1" applyBorder="1" applyAlignment="1">
      <alignment horizontal="right"/>
    </xf>
    <xf numFmtId="44" fontId="5" fillId="0" borderId="1" xfId="1" applyFont="1" applyBorder="1" applyAlignment="1">
      <alignment horizontal="right"/>
    </xf>
    <xf numFmtId="44" fontId="3" fillId="0" borderId="1" xfId="1" applyFont="1" applyBorder="1" applyAlignment="1">
      <alignment horizontal="right"/>
    </xf>
    <xf numFmtId="44" fontId="0" fillId="0" borderId="10" xfId="1" applyFont="1" applyBorder="1" applyAlignment="1">
      <alignment horizontal="right"/>
    </xf>
    <xf numFmtId="44" fontId="0" fillId="0" borderId="0" xfId="1" applyFont="1"/>
    <xf numFmtId="44" fontId="0" fillId="0" borderId="8" xfId="1" applyFont="1" applyBorder="1"/>
    <xf numFmtId="44" fontId="0" fillId="0" borderId="1" xfId="1" applyFont="1" applyBorder="1"/>
    <xf numFmtId="0" fontId="5" fillId="2" borderId="4" xfId="0" applyFont="1" applyFill="1" applyBorder="1"/>
    <xf numFmtId="14" fontId="5" fillId="2" borderId="4" xfId="0" applyNumberFormat="1" applyFont="1" applyFill="1" applyBorder="1"/>
    <xf numFmtId="14" fontId="5" fillId="2" borderId="4" xfId="0" applyNumberFormat="1" applyFont="1" applyFill="1" applyBorder="1" applyAlignment="1">
      <alignment horizontal="center"/>
    </xf>
    <xf numFmtId="14" fontId="10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5" fillId="2" borderId="0" xfId="0" applyFont="1" applyFill="1"/>
    <xf numFmtId="44" fontId="0" fillId="2" borderId="1" xfId="1" applyFont="1" applyFill="1" applyBorder="1" applyAlignment="1">
      <alignment horizontal="right"/>
    </xf>
    <xf numFmtId="44" fontId="17" fillId="2" borderId="1" xfId="1" applyFont="1" applyFill="1" applyBorder="1" applyAlignment="1">
      <alignment horizontal="right"/>
    </xf>
    <xf numFmtId="4" fontId="0" fillId="5" borderId="6" xfId="0" applyNumberFormat="1" applyFill="1" applyBorder="1"/>
    <xf numFmtId="4" fontId="5" fillId="0" borderId="6" xfId="0" applyNumberFormat="1" applyFont="1" applyBorder="1"/>
    <xf numFmtId="4" fontId="0" fillId="5" borderId="5" xfId="0" applyNumberFormat="1" applyFill="1" applyBorder="1"/>
    <xf numFmtId="0" fontId="0" fillId="0" borderId="13" xfId="0" applyBorder="1"/>
    <xf numFmtId="49" fontId="0" fillId="5" borderId="13" xfId="0" applyNumberFormat="1" applyFill="1" applyBorder="1"/>
    <xf numFmtId="44" fontId="0" fillId="0" borderId="0" xfId="1" applyFont="1" applyBorder="1" applyAlignment="1">
      <alignment horizontal="right"/>
    </xf>
    <xf numFmtId="44" fontId="0" fillId="5" borderId="7" xfId="1" applyFont="1" applyFill="1" applyBorder="1" applyAlignment="1">
      <alignment horizontal="right"/>
    </xf>
    <xf numFmtId="44" fontId="0" fillId="16" borderId="7" xfId="1" applyFont="1" applyFill="1" applyBorder="1" applyAlignment="1">
      <alignment horizontal="right"/>
    </xf>
    <xf numFmtId="0" fontId="0" fillId="16" borderId="4" xfId="0" applyFill="1" applyBorder="1"/>
    <xf numFmtId="4" fontId="0" fillId="0" borderId="0" xfId="0" applyNumberFormat="1" applyAlignment="1">
      <alignment horizontal="right"/>
    </xf>
    <xf numFmtId="0" fontId="0" fillId="17" borderId="4" xfId="0" applyFill="1" applyBorder="1"/>
    <xf numFmtId="14" fontId="0" fillId="17" borderId="4" xfId="0" applyNumberFormat="1" applyFill="1" applyBorder="1" applyAlignment="1">
      <alignment horizontal="center"/>
    </xf>
    <xf numFmtId="14" fontId="0" fillId="17" borderId="4" xfId="0" applyNumberFormat="1" applyFill="1" applyBorder="1"/>
    <xf numFmtId="2" fontId="0" fillId="17" borderId="4" xfId="0" applyNumberFormat="1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1" fontId="0" fillId="17" borderId="4" xfId="0" applyNumberFormat="1" applyFill="1" applyBorder="1" applyAlignment="1">
      <alignment horizontal="center"/>
    </xf>
    <xf numFmtId="4" fontId="0" fillId="17" borderId="7" xfId="0" applyNumberFormat="1" applyFill="1" applyBorder="1" applyAlignment="1">
      <alignment horizontal="right"/>
    </xf>
    <xf numFmtId="0" fontId="7" fillId="2" borderId="4" xfId="0" applyFont="1" applyFill="1" applyBorder="1"/>
    <xf numFmtId="14" fontId="7" fillId="2" borderId="4" xfId="0" applyNumberFormat="1" applyFont="1" applyFill="1" applyBorder="1"/>
    <xf numFmtId="4" fontId="0" fillId="2" borderId="4" xfId="0" applyNumberFormat="1" applyFill="1" applyBorder="1" applyAlignment="1">
      <alignment horizontal="right"/>
    </xf>
    <xf numFmtId="4" fontId="1" fillId="0" borderId="7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/>
    </xf>
    <xf numFmtId="0" fontId="0" fillId="5" borderId="7" xfId="0" applyFill="1" applyBorder="1"/>
    <xf numFmtId="44" fontId="1" fillId="0" borderId="7" xfId="1" applyFont="1" applyBorder="1" applyAlignment="1">
      <alignment horizontal="right"/>
    </xf>
    <xf numFmtId="0" fontId="0" fillId="0" borderId="4" xfId="0" applyBorder="1" applyAlignment="1">
      <alignment wrapText="1"/>
    </xf>
    <xf numFmtId="14" fontId="1" fillId="5" borderId="4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49" fontId="0" fillId="5" borderId="8" xfId="0" applyNumberFormat="1" applyFill="1" applyBorder="1"/>
    <xf numFmtId="14" fontId="21" fillId="2" borderId="4" xfId="0" applyNumberFormat="1" applyFont="1" applyFill="1" applyBorder="1"/>
    <xf numFmtId="4" fontId="1" fillId="18" borderId="7" xfId="0" applyNumberFormat="1" applyFont="1" applyFill="1" applyBorder="1" applyAlignment="1">
      <alignment horizontal="right"/>
    </xf>
    <xf numFmtId="4" fontId="1" fillId="18" borderId="4" xfId="0" applyNumberFormat="1" applyFont="1" applyFill="1" applyBorder="1" applyAlignment="1">
      <alignment horizontal="right"/>
    </xf>
    <xf numFmtId="4" fontId="0" fillId="18" borderId="7" xfId="0" applyNumberFormat="1" applyFill="1" applyBorder="1" applyAlignment="1">
      <alignment horizontal="right"/>
    </xf>
    <xf numFmtId="4" fontId="0" fillId="18" borderId="4" xfId="0" applyNumberFormat="1" applyFill="1" applyBorder="1" applyAlignment="1">
      <alignment horizontal="right"/>
    </xf>
    <xf numFmtId="0" fontId="1" fillId="4" borderId="7" xfId="0" applyFont="1" applyFill="1" applyBorder="1" applyAlignment="1">
      <alignment horizontal="center" wrapText="1"/>
    </xf>
    <xf numFmtId="4" fontId="0" fillId="0" borderId="7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4" fontId="0" fillId="0" borderId="1" xfId="0" applyNumberFormat="1" applyBorder="1"/>
    <xf numFmtId="44" fontId="1" fillId="5" borderId="7" xfId="1" applyFont="1" applyFill="1" applyBorder="1" applyAlignment="1">
      <alignment horizontal="right"/>
    </xf>
    <xf numFmtId="44" fontId="17" fillId="5" borderId="7" xfId="1" applyFont="1" applyFill="1" applyBorder="1" applyAlignment="1">
      <alignment horizontal="right"/>
    </xf>
    <xf numFmtId="4" fontId="1" fillId="17" borderId="7" xfId="0" applyNumberFormat="1" applyFont="1" applyFill="1" applyBorder="1" applyAlignment="1">
      <alignment horizontal="right"/>
    </xf>
    <xf numFmtId="4" fontId="0" fillId="17" borderId="4" xfId="0" applyNumberFormat="1" applyFill="1" applyBorder="1" applyAlignment="1">
      <alignment horizontal="right"/>
    </xf>
    <xf numFmtId="4" fontId="1" fillId="17" borderId="4" xfId="0" applyNumberFormat="1" applyFont="1" applyFill="1" applyBorder="1" applyAlignment="1">
      <alignment horizontal="right"/>
    </xf>
    <xf numFmtId="4" fontId="1" fillId="17" borderId="7" xfId="0" applyNumberFormat="1" applyFont="1" applyFill="1" applyBorder="1" applyAlignment="1">
      <alignment horizontal="center"/>
    </xf>
    <xf numFmtId="4" fontId="1" fillId="17" borderId="4" xfId="0" applyNumberFormat="1" applyFont="1" applyFill="1" applyBorder="1" applyAlignment="1">
      <alignment horizontal="center"/>
    </xf>
    <xf numFmtId="4" fontId="0" fillId="17" borderId="7" xfId="0" applyNumberFormat="1" applyFill="1" applyBorder="1" applyAlignment="1">
      <alignment horizontal="center"/>
    </xf>
    <xf numFmtId="4" fontId="0" fillId="17" borderId="4" xfId="0" applyNumberFormat="1" applyFill="1" applyBorder="1" applyAlignment="1">
      <alignment horizontal="center"/>
    </xf>
    <xf numFmtId="0" fontId="4" fillId="17" borderId="4" xfId="0" applyFont="1" applyFill="1" applyBorder="1"/>
    <xf numFmtId="0" fontId="5" fillId="17" borderId="4" xfId="0" applyFont="1" applyFill="1" applyBorder="1"/>
    <xf numFmtId="0" fontId="0" fillId="10" borderId="4" xfId="0" applyFill="1" applyBorder="1"/>
    <xf numFmtId="4" fontId="0" fillId="0" borderId="2" xfId="0" applyNumberForma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" fontId="19" fillId="0" borderId="17" xfId="0" applyNumberFormat="1" applyFont="1" applyBorder="1" applyAlignment="1">
      <alignment horizontal="center" vertical="center"/>
    </xf>
    <xf numFmtId="8" fontId="18" fillId="0" borderId="16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14" fontId="0" fillId="2" borderId="6" xfId="0" applyNumberFormat="1" applyFill="1" applyBorder="1"/>
    <xf numFmtId="14" fontId="0" fillId="2" borderId="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1" fontId="0" fillId="2" borderId="6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7" fillId="5" borderId="0" xfId="0" applyFont="1" applyFill="1"/>
    <xf numFmtId="14" fontId="0" fillId="5" borderId="0" xfId="0" applyNumberFormat="1" applyFill="1" applyAlignment="1">
      <alignment horizontal="center"/>
    </xf>
    <xf numFmtId="2" fontId="0" fillId="5" borderId="0" xfId="0" applyNumberFormat="1" applyFill="1" applyAlignment="1">
      <alignment horizontal="center"/>
    </xf>
    <xf numFmtId="14" fontId="5" fillId="5" borderId="0" xfId="0" applyNumberFormat="1" applyFont="1" applyFill="1" applyAlignment="1">
      <alignment horizontal="center"/>
    </xf>
    <xf numFmtId="2" fontId="5" fillId="5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4" fontId="0" fillId="5" borderId="0" xfId="0" applyNumberFormat="1" applyFill="1" applyAlignment="1">
      <alignment horizontal="right"/>
    </xf>
    <xf numFmtId="2" fontId="0" fillId="5" borderId="0" xfId="0" applyNumberFormat="1" applyFill="1"/>
    <xf numFmtId="4" fontId="0" fillId="5" borderId="7" xfId="0" applyNumberFormat="1" applyFill="1" applyBorder="1" applyAlignment="1">
      <alignment horizontal="center"/>
    </xf>
    <xf numFmtId="4" fontId="0" fillId="5" borderId="7" xfId="0" applyNumberFormat="1" applyFill="1" applyBorder="1" applyAlignment="1">
      <alignment horizontal="right"/>
    </xf>
    <xf numFmtId="44" fontId="1" fillId="16" borderId="7" xfId="1" applyFont="1" applyFill="1" applyBorder="1" applyAlignment="1">
      <alignment horizontal="right"/>
    </xf>
    <xf numFmtId="44" fontId="1" fillId="16" borderId="3" xfId="1" applyFont="1" applyFill="1" applyBorder="1" applyAlignment="1">
      <alignment horizontal="right"/>
    </xf>
    <xf numFmtId="44" fontId="1" fillId="16" borderId="12" xfId="1" applyFont="1" applyFill="1" applyBorder="1" applyAlignment="1">
      <alignment horizontal="right"/>
    </xf>
    <xf numFmtId="0" fontId="0" fillId="16" borderId="4" xfId="0" applyFill="1" applyBorder="1" applyAlignment="1">
      <alignment horizontal="center"/>
    </xf>
    <xf numFmtId="0" fontId="0" fillId="16" borderId="4" xfId="0" applyFill="1" applyBorder="1" applyAlignment="1">
      <alignment vertical="center"/>
    </xf>
    <xf numFmtId="0" fontId="7" fillId="16" borderId="4" xfId="0" applyFont="1" applyFill="1" applyBorder="1"/>
    <xf numFmtId="14" fontId="7" fillId="16" borderId="4" xfId="0" applyNumberFormat="1" applyFont="1" applyFill="1" applyBorder="1"/>
    <xf numFmtId="14" fontId="0" fillId="16" borderId="4" xfId="0" applyNumberFormat="1" applyFill="1" applyBorder="1" applyAlignment="1">
      <alignment horizontal="center"/>
    </xf>
    <xf numFmtId="14" fontId="15" fillId="16" borderId="4" xfId="0" applyNumberFormat="1" applyFont="1" applyFill="1" applyBorder="1" applyAlignment="1">
      <alignment horizontal="center"/>
    </xf>
    <xf numFmtId="2" fontId="0" fillId="16" borderId="4" xfId="0" applyNumberFormat="1" applyFill="1" applyBorder="1" applyAlignment="1">
      <alignment horizontal="center"/>
    </xf>
    <xf numFmtId="1" fontId="0" fillId="16" borderId="4" xfId="0" applyNumberFormat="1" applyFill="1" applyBorder="1" applyAlignment="1">
      <alignment horizontal="center"/>
    </xf>
    <xf numFmtId="14" fontId="0" fillId="16" borderId="4" xfId="0" applyNumberFormat="1" applyFill="1" applyBorder="1"/>
    <xf numFmtId="14" fontId="0" fillId="16" borderId="6" xfId="0" applyNumberFormat="1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1" fontId="0" fillId="16" borderId="6" xfId="0" applyNumberFormat="1" applyFill="1" applyBorder="1" applyAlignment="1">
      <alignment horizontal="center"/>
    </xf>
    <xf numFmtId="1" fontId="0" fillId="16" borderId="7" xfId="0" applyNumberFormat="1" applyFill="1" applyBorder="1" applyAlignment="1">
      <alignment horizontal="center"/>
    </xf>
    <xf numFmtId="0" fontId="15" fillId="16" borderId="4" xfId="0" applyFont="1" applyFill="1" applyBorder="1"/>
    <xf numFmtId="0" fontId="5" fillId="16" borderId="4" xfId="0" applyFont="1" applyFill="1" applyBorder="1"/>
    <xf numFmtId="4" fontId="0" fillId="16" borderId="4" xfId="0" applyNumberFormat="1" applyFill="1" applyBorder="1" applyAlignment="1">
      <alignment horizontal="right"/>
    </xf>
    <xf numFmtId="1" fontId="0" fillId="16" borderId="1" xfId="0" applyNumberFormat="1" applyFill="1" applyBorder="1" applyAlignment="1">
      <alignment horizontal="center"/>
    </xf>
    <xf numFmtId="0" fontId="0" fillId="17" borderId="4" xfId="0" applyFill="1" applyBorder="1" applyAlignment="1">
      <alignment vertical="center"/>
    </xf>
    <xf numFmtId="0" fontId="7" fillId="17" borderId="4" xfId="0" applyFont="1" applyFill="1" applyBorder="1"/>
    <xf numFmtId="14" fontId="7" fillId="17" borderId="4" xfId="0" applyNumberFormat="1" applyFont="1" applyFill="1" applyBorder="1"/>
    <xf numFmtId="14" fontId="15" fillId="17" borderId="4" xfId="0" applyNumberFormat="1" applyFont="1" applyFill="1" applyBorder="1" applyAlignment="1">
      <alignment horizontal="center"/>
    </xf>
    <xf numFmtId="0" fontId="0" fillId="17" borderId="6" xfId="0" applyFill="1" applyBorder="1"/>
    <xf numFmtId="14" fontId="1" fillId="17" borderId="4" xfId="0" applyNumberFormat="1" applyFont="1" applyFill="1" applyBorder="1" applyAlignment="1">
      <alignment horizontal="center"/>
    </xf>
    <xf numFmtId="0" fontId="1" fillId="17" borderId="4" xfId="0" applyFont="1" applyFill="1" applyBorder="1"/>
    <xf numFmtId="14" fontId="7" fillId="17" borderId="4" xfId="0" applyNumberFormat="1" applyFont="1" applyFill="1" applyBorder="1" applyAlignment="1">
      <alignment horizontal="center"/>
    </xf>
    <xf numFmtId="44" fontId="1" fillId="19" borderId="7" xfId="1" applyFont="1" applyFill="1" applyBorder="1" applyAlignment="1">
      <alignment horizontal="right"/>
    </xf>
    <xf numFmtId="44" fontId="17" fillId="19" borderId="7" xfId="1" applyFont="1" applyFill="1" applyBorder="1" applyAlignment="1">
      <alignment horizontal="right"/>
    </xf>
    <xf numFmtId="44" fontId="0" fillId="19" borderId="7" xfId="1" applyFont="1" applyFill="1" applyBorder="1" applyAlignment="1">
      <alignment horizontal="right"/>
    </xf>
    <xf numFmtId="44" fontId="1" fillId="19" borderId="12" xfId="1" applyFont="1" applyFill="1" applyBorder="1" applyAlignment="1">
      <alignment horizontal="right"/>
    </xf>
    <xf numFmtId="0" fontId="0" fillId="16" borderId="6" xfId="0" applyFill="1" applyBorder="1"/>
    <xf numFmtId="0" fontId="7" fillId="16" borderId="6" xfId="0" applyFont="1" applyFill="1" applyBorder="1"/>
    <xf numFmtId="14" fontId="7" fillId="16" borderId="6" xfId="0" applyNumberFormat="1" applyFont="1" applyFill="1" applyBorder="1"/>
    <xf numFmtId="14" fontId="15" fillId="16" borderId="6" xfId="0" applyNumberFormat="1" applyFont="1" applyFill="1" applyBorder="1" applyAlignment="1">
      <alignment horizontal="center"/>
    </xf>
    <xf numFmtId="2" fontId="0" fillId="16" borderId="6" xfId="0" applyNumberFormat="1" applyFill="1" applyBorder="1" applyAlignment="1">
      <alignment horizontal="center"/>
    </xf>
    <xf numFmtId="44" fontId="17" fillId="16" borderId="7" xfId="1" applyFont="1" applyFill="1" applyBorder="1" applyAlignment="1">
      <alignment horizontal="right"/>
    </xf>
    <xf numFmtId="14" fontId="1" fillId="16" borderId="4" xfId="0" applyNumberFormat="1" applyFont="1" applyFill="1" applyBorder="1" applyAlignment="1">
      <alignment horizontal="center"/>
    </xf>
    <xf numFmtId="44" fontId="0" fillId="17" borderId="7" xfId="1" applyFont="1" applyFill="1" applyBorder="1" applyAlignment="1">
      <alignment horizontal="right"/>
    </xf>
    <xf numFmtId="0" fontId="22" fillId="0" borderId="0" xfId="0" applyFont="1"/>
    <xf numFmtId="0" fontId="0" fillId="0" borderId="0" xfId="0" applyFill="1"/>
    <xf numFmtId="0" fontId="5" fillId="0" borderId="0" xfId="0" applyFont="1" applyFill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colors>
    <mruColors>
      <color rgb="FFFF3300"/>
      <color rgb="FF99FF33"/>
      <color rgb="FFFF9966"/>
      <color rgb="FFFF99FF"/>
      <color rgb="FFFF66FF"/>
      <color rgb="FF66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228"/>
  <sheetViews>
    <sheetView topLeftCell="A2" zoomScale="96" zoomScaleNormal="96" workbookViewId="0">
      <pane xSplit="3" ySplit="2" topLeftCell="AN46" activePane="bottomRight" state="frozen"/>
      <selection activeCell="A2" sqref="A2"/>
      <selection pane="topRight" activeCell="D2" sqref="D2"/>
      <selection pane="bottomLeft" activeCell="A4" sqref="A4"/>
      <selection pane="bottomRight" activeCell="AJ23" sqref="AJ23"/>
    </sheetView>
  </sheetViews>
  <sheetFormatPr defaultRowHeight="15" x14ac:dyDescent="0.25"/>
  <cols>
    <col min="1" max="1" width="8.28515625" style="6" customWidth="1"/>
    <col min="2" max="2" width="21.42578125" customWidth="1"/>
    <col min="3" max="3" width="14.140625" customWidth="1"/>
    <col min="4" max="4" width="15.85546875" bestFit="1" customWidth="1"/>
    <col min="5" max="6" width="10.28515625" customWidth="1"/>
    <col min="7" max="7" width="19.7109375" customWidth="1"/>
    <col min="8" max="9" width="10.28515625" customWidth="1"/>
    <col min="10" max="10" width="13.140625" customWidth="1"/>
    <col min="11" max="11" width="12.85546875" customWidth="1"/>
    <col min="12" max="12" width="0.140625" customWidth="1"/>
    <col min="13" max="13" width="24.140625" customWidth="1"/>
    <col min="14" max="14" width="12.5703125" customWidth="1"/>
    <col min="15" max="15" width="21" customWidth="1"/>
    <col min="16" max="16" width="15.140625" customWidth="1"/>
    <col min="17" max="17" width="10.28515625" customWidth="1"/>
    <col min="18" max="18" width="9.140625" customWidth="1"/>
    <col min="19" max="19" width="12.28515625" customWidth="1"/>
    <col min="20" max="20" width="9.42578125" customWidth="1"/>
    <col min="21" max="21" width="12.28515625" customWidth="1"/>
    <col min="22" max="22" width="5.42578125" customWidth="1"/>
    <col min="23" max="23" width="6.7109375" customWidth="1"/>
    <col min="24" max="24" width="5.7109375" customWidth="1"/>
    <col min="25" max="25" width="9.7109375" hidden="1" customWidth="1"/>
    <col min="26" max="26" width="9" hidden="1" customWidth="1"/>
    <col min="27" max="27" width="12.7109375" hidden="1" customWidth="1"/>
    <col min="28" max="28" width="11.28515625" hidden="1" customWidth="1"/>
    <col min="29" max="29" width="8" hidden="1" customWidth="1"/>
    <col min="30" max="30" width="6.85546875" customWidth="1"/>
    <col min="31" max="31" width="13" customWidth="1"/>
    <col min="32" max="32" width="12.28515625" customWidth="1"/>
    <col min="33" max="33" width="10.7109375" customWidth="1"/>
    <col min="34" max="34" width="12.28515625" customWidth="1"/>
    <col min="35" max="35" width="13.42578125" customWidth="1"/>
    <col min="36" max="36" width="20.85546875" customWidth="1"/>
    <col min="37" max="37" width="12.28515625" style="131" customWidth="1"/>
    <col min="38" max="38" width="9.85546875" style="6" customWidth="1"/>
    <col min="39" max="39" width="10.28515625" style="6" customWidth="1"/>
    <col min="40" max="40" width="14.28515625" style="6" customWidth="1"/>
    <col min="41" max="41" width="13.28515625" style="6" customWidth="1"/>
    <col min="42" max="42" width="11.5703125" style="6" customWidth="1"/>
    <col min="43" max="43" width="11.140625" style="6" customWidth="1"/>
    <col min="44" max="44" width="11.28515625" style="6" customWidth="1"/>
    <col min="45" max="45" width="12.5703125" style="6" customWidth="1"/>
    <col min="46" max="46" width="11.7109375" style="6" customWidth="1"/>
    <col min="47" max="47" width="11.140625" style="6" customWidth="1"/>
    <col min="48" max="48" width="12.5703125" style="6" customWidth="1"/>
    <col min="49" max="49" width="8.85546875" style="6" customWidth="1"/>
    <col min="50" max="50" width="9.85546875" style="6" customWidth="1"/>
    <col min="51" max="51" width="8.7109375" style="6" customWidth="1"/>
    <col min="52" max="52" width="10" style="6" customWidth="1"/>
    <col min="53" max="53" width="11.7109375" style="6" customWidth="1"/>
    <col min="54" max="54" width="12.7109375" style="190" customWidth="1"/>
    <col min="55" max="56" width="12" style="47" customWidth="1"/>
    <col min="57" max="57" width="15.28515625" style="47" customWidth="1"/>
    <col min="58" max="58" width="15" style="47" customWidth="1"/>
    <col min="59" max="59" width="21" style="33" hidden="1" customWidth="1"/>
    <col min="60" max="60" width="29" style="146" hidden="1" customWidth="1"/>
    <col min="61" max="61" width="12" bestFit="1" customWidth="1"/>
    <col min="62" max="62" width="10.42578125" bestFit="1" customWidth="1"/>
  </cols>
  <sheetData>
    <row r="1" spans="1:62" s="175" customFormat="1" ht="93" hidden="1" customHeight="1" x14ac:dyDescent="0.25">
      <c r="A1" s="187"/>
      <c r="Q1" s="176" t="s">
        <v>208</v>
      </c>
      <c r="R1" s="177"/>
      <c r="S1" s="177"/>
      <c r="T1" s="178"/>
      <c r="U1" s="179" t="s">
        <v>210</v>
      </c>
      <c r="V1" s="179"/>
      <c r="W1" s="179"/>
      <c r="X1" s="179"/>
      <c r="Y1" s="179"/>
      <c r="Z1" s="179"/>
      <c r="AA1" s="179"/>
      <c r="AB1" s="179"/>
      <c r="AC1" s="179"/>
      <c r="AD1" s="179"/>
      <c r="AE1" s="179" t="s">
        <v>225</v>
      </c>
      <c r="AF1" s="179"/>
      <c r="AG1" s="179" t="s">
        <v>211</v>
      </c>
      <c r="AH1" s="179"/>
      <c r="AI1" s="179"/>
      <c r="AJ1" s="180"/>
      <c r="AK1" s="181"/>
      <c r="AL1" s="182" t="s">
        <v>251</v>
      </c>
      <c r="AM1" s="182" t="s">
        <v>252</v>
      </c>
      <c r="AN1" s="183" t="s">
        <v>247</v>
      </c>
      <c r="AO1" s="184"/>
      <c r="AP1" s="176" t="s">
        <v>248</v>
      </c>
      <c r="AQ1" s="177"/>
      <c r="AR1" s="177"/>
      <c r="AS1" s="178"/>
      <c r="AT1" s="176" t="s">
        <v>253</v>
      </c>
      <c r="AU1" s="177"/>
      <c r="AV1" s="178"/>
      <c r="AW1" s="165" t="s">
        <v>254</v>
      </c>
      <c r="AX1" s="166"/>
      <c r="AY1" s="166"/>
      <c r="AZ1" s="167"/>
      <c r="BA1" s="1"/>
      <c r="BB1" s="281" t="s">
        <v>809</v>
      </c>
      <c r="BC1" s="66"/>
      <c r="BD1" s="66"/>
      <c r="BE1" s="66"/>
      <c r="BF1" s="66"/>
      <c r="BG1" s="185"/>
      <c r="BH1" s="186"/>
    </row>
    <row r="2" spans="1:62" ht="25.15" customHeight="1" x14ac:dyDescent="0.25">
      <c r="Q2" s="120">
        <f>COUNTIF(Q6:Q140,Q6)</f>
        <v>0</v>
      </c>
      <c r="R2" s="120">
        <f>COUNTIF(R6:R140,R11)</f>
        <v>13</v>
      </c>
      <c r="S2" s="120">
        <f>COUNTIF(S6:S140,)</f>
        <v>0</v>
      </c>
      <c r="T2" s="120">
        <f>COUNTIF(T6:T140,T32)</f>
        <v>0</v>
      </c>
      <c r="U2" s="120">
        <f t="shared" ref="U2:AD2" si="0">COUNTIF(U6:U140,U6)</f>
        <v>0</v>
      </c>
      <c r="V2" s="120">
        <f t="shared" si="0"/>
        <v>0</v>
      </c>
      <c r="W2" s="120">
        <f t="shared" si="0"/>
        <v>0</v>
      </c>
      <c r="X2" s="120">
        <f t="shared" si="0"/>
        <v>0</v>
      </c>
      <c r="Y2" s="120">
        <f t="shared" si="0"/>
        <v>0</v>
      </c>
      <c r="Z2" s="120">
        <f t="shared" si="0"/>
        <v>0</v>
      </c>
      <c r="AA2" s="120">
        <f t="shared" si="0"/>
        <v>0</v>
      </c>
      <c r="AB2" s="120">
        <f t="shared" si="0"/>
        <v>0</v>
      </c>
      <c r="AC2" s="120">
        <f t="shared" si="0"/>
        <v>0</v>
      </c>
      <c r="AD2" s="120">
        <f t="shared" si="0"/>
        <v>0</v>
      </c>
      <c r="AE2" s="120">
        <f>COUNTIF(AE6:AE140,AE20)</f>
        <v>99</v>
      </c>
      <c r="AF2" s="120">
        <f>COUNTIF(AF6:AF140,AF6)</f>
        <v>0</v>
      </c>
      <c r="AG2" s="120">
        <f>COUNTIF(AG6:AG140,AG116)</f>
        <v>0</v>
      </c>
      <c r="AH2" s="120">
        <f>COUNTIF(AH6:AH140,#REF!)</f>
        <v>0</v>
      </c>
      <c r="AI2" s="120">
        <f>COUNTIF(AI6:AI140,AI6)</f>
        <v>0</v>
      </c>
      <c r="AJ2" s="104" t="s">
        <v>806</v>
      </c>
      <c r="AK2" s="124"/>
      <c r="AL2" s="162"/>
      <c r="AM2" s="162"/>
      <c r="AN2" s="114"/>
      <c r="AO2" s="116"/>
      <c r="AP2" s="161">
        <f>COUNTIF(AP6:AP140,AP11)</f>
        <v>13</v>
      </c>
      <c r="AQ2" s="161">
        <f>COUNTIF(AQ6:AQ140,#REF!)</f>
        <v>0</v>
      </c>
      <c r="AR2" s="161">
        <f>COUNTIF(AR6:AR140,AR6)</f>
        <v>0</v>
      </c>
      <c r="AS2" s="161">
        <f>COUNTIF(AS6:AS140,AS6)</f>
        <v>13</v>
      </c>
      <c r="AT2" s="161"/>
      <c r="AU2" s="161"/>
      <c r="AV2" s="161"/>
      <c r="AW2" s="161">
        <f>COUNTIF(AW6:AW140,AW59)</f>
        <v>0</v>
      </c>
      <c r="AX2" s="161">
        <f>COUNTIF(AX6:AX140,AX51)</f>
        <v>0</v>
      </c>
      <c r="AY2" s="161">
        <f>COUNTIF(AY6:AY140,AY49)</f>
        <v>29</v>
      </c>
      <c r="AZ2" s="161">
        <f>COUNTIF(AZ6:AZ140,AZ69)</f>
        <v>0</v>
      </c>
      <c r="BA2" s="1"/>
      <c r="BB2" s="281"/>
      <c r="BC2" s="66"/>
      <c r="BD2" s="66"/>
      <c r="BE2" s="66"/>
      <c r="BF2" s="66"/>
      <c r="BG2" s="67"/>
    </row>
    <row r="3" spans="1:62" ht="70.900000000000006" customHeight="1" x14ac:dyDescent="0.25">
      <c r="A3" s="2" t="s">
        <v>6</v>
      </c>
      <c r="B3" s="2" t="s">
        <v>1</v>
      </c>
      <c r="C3" s="2" t="s">
        <v>2</v>
      </c>
      <c r="D3" s="2" t="s">
        <v>3</v>
      </c>
      <c r="E3" s="2" t="s">
        <v>854</v>
      </c>
      <c r="F3" s="2" t="s">
        <v>855</v>
      </c>
      <c r="G3" s="2" t="s">
        <v>856</v>
      </c>
      <c r="H3" s="2" t="s">
        <v>251</v>
      </c>
      <c r="I3" s="2" t="s">
        <v>252</v>
      </c>
      <c r="J3" s="271" t="s">
        <v>838</v>
      </c>
      <c r="K3" s="2" t="s">
        <v>804</v>
      </c>
      <c r="L3" s="2" t="s">
        <v>4</v>
      </c>
      <c r="M3" s="2" t="s">
        <v>847</v>
      </c>
      <c r="N3" s="2" t="s">
        <v>5</v>
      </c>
      <c r="O3" s="2" t="s">
        <v>762</v>
      </c>
      <c r="P3" s="2" t="s">
        <v>257</v>
      </c>
      <c r="Q3" s="105" t="s">
        <v>205</v>
      </c>
      <c r="R3" s="105" t="s">
        <v>206</v>
      </c>
      <c r="S3" s="105" t="s">
        <v>213</v>
      </c>
      <c r="T3" s="105" t="s">
        <v>207</v>
      </c>
      <c r="U3" s="106" t="s">
        <v>214</v>
      </c>
      <c r="V3" s="106" t="s">
        <v>215</v>
      </c>
      <c r="W3" s="106" t="s">
        <v>216</v>
      </c>
      <c r="X3" s="106" t="s">
        <v>217</v>
      </c>
      <c r="Y3" s="106" t="s">
        <v>218</v>
      </c>
      <c r="Z3" s="106" t="s">
        <v>221</v>
      </c>
      <c r="AA3" s="106" t="s">
        <v>222</v>
      </c>
      <c r="AB3" s="106" t="s">
        <v>223</v>
      </c>
      <c r="AC3" s="106" t="s">
        <v>224</v>
      </c>
      <c r="AD3" s="106" t="s">
        <v>259</v>
      </c>
      <c r="AE3" s="113" t="s">
        <v>827</v>
      </c>
      <c r="AF3" s="113" t="s">
        <v>227</v>
      </c>
      <c r="AG3" s="107" t="s">
        <v>211</v>
      </c>
      <c r="AH3" s="107" t="s">
        <v>268</v>
      </c>
      <c r="AI3" s="107" t="s">
        <v>271</v>
      </c>
      <c r="AJ3" s="1" t="s">
        <v>212</v>
      </c>
      <c r="AK3" s="125" t="s">
        <v>209</v>
      </c>
      <c r="AL3" s="1" t="s">
        <v>851</v>
      </c>
      <c r="AM3" s="1" t="s">
        <v>852</v>
      </c>
      <c r="AN3" s="1" t="s">
        <v>256</v>
      </c>
      <c r="AO3" s="110" t="s">
        <v>203</v>
      </c>
      <c r="AP3" s="103" t="s">
        <v>200</v>
      </c>
      <c r="AQ3" s="103" t="s">
        <v>230</v>
      </c>
      <c r="AR3" s="103" t="s">
        <v>231</v>
      </c>
      <c r="AS3" s="110" t="s">
        <v>255</v>
      </c>
      <c r="AT3" s="109" t="s">
        <v>229</v>
      </c>
      <c r="AU3" s="109" t="s">
        <v>232</v>
      </c>
      <c r="AV3" s="110" t="s">
        <v>233</v>
      </c>
      <c r="AW3" s="3" t="s">
        <v>196</v>
      </c>
      <c r="AX3" s="3" t="s">
        <v>199</v>
      </c>
      <c r="AY3" s="3" t="s">
        <v>198</v>
      </c>
      <c r="AZ3" s="3" t="s">
        <v>197</v>
      </c>
      <c r="BA3" s="110" t="s">
        <v>234</v>
      </c>
      <c r="BB3" s="281" t="s">
        <v>805</v>
      </c>
      <c r="BC3" s="66" t="s">
        <v>862</v>
      </c>
      <c r="BD3" s="66" t="s">
        <v>863</v>
      </c>
      <c r="BE3" s="66" t="s">
        <v>864</v>
      </c>
      <c r="BF3" s="66" t="s">
        <v>850</v>
      </c>
      <c r="BG3" s="68" t="s">
        <v>7</v>
      </c>
      <c r="BH3" s="147" t="s">
        <v>8</v>
      </c>
      <c r="BI3" t="s">
        <v>803</v>
      </c>
      <c r="BJ3" s="173" t="s">
        <v>799</v>
      </c>
    </row>
    <row r="4" spans="1:62" s="13" customFormat="1" x14ac:dyDescent="0.25">
      <c r="A4" s="7">
        <v>90</v>
      </c>
      <c r="B4" s="257" t="s">
        <v>9</v>
      </c>
      <c r="C4" s="257" t="s">
        <v>17</v>
      </c>
      <c r="D4" s="257" t="s">
        <v>18</v>
      </c>
      <c r="E4" s="257"/>
      <c r="F4" s="257"/>
      <c r="G4" s="257"/>
      <c r="H4" s="257"/>
      <c r="I4" s="257"/>
      <c r="J4" s="257" t="s">
        <v>853</v>
      </c>
      <c r="K4" s="299" t="s">
        <v>826</v>
      </c>
      <c r="L4" s="4" t="s">
        <v>19</v>
      </c>
      <c r="M4" s="299" t="s">
        <v>847</v>
      </c>
      <c r="N4" s="5">
        <v>45463</v>
      </c>
      <c r="O4" s="5"/>
      <c r="P4" s="4"/>
      <c r="Q4" s="60"/>
      <c r="R4" s="268" t="s">
        <v>258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 t="s">
        <v>258</v>
      </c>
      <c r="AE4" s="60" t="s">
        <v>258</v>
      </c>
      <c r="AF4" s="60" t="s">
        <v>258</v>
      </c>
      <c r="AG4" s="60" t="s">
        <v>613</v>
      </c>
      <c r="AH4" s="60"/>
      <c r="AI4" s="60"/>
      <c r="AJ4" s="60"/>
      <c r="AK4" s="65">
        <v>4987.33</v>
      </c>
      <c r="AL4" s="7">
        <v>20</v>
      </c>
      <c r="AM4" s="7">
        <v>40</v>
      </c>
      <c r="AN4" s="11">
        <f t="shared" ref="AN4:AN17" si="1">AL4+AM4</f>
        <v>60</v>
      </c>
      <c r="AO4" s="7">
        <v>20</v>
      </c>
      <c r="AP4" s="7">
        <v>35</v>
      </c>
      <c r="AQ4" s="7"/>
      <c r="AR4" s="7"/>
      <c r="AS4" s="7">
        <f t="shared" ref="AS4:AS17" si="2">AR4+AQ4+AP4</f>
        <v>35</v>
      </c>
      <c r="AT4" s="7">
        <v>0</v>
      </c>
      <c r="AU4" s="7">
        <v>5</v>
      </c>
      <c r="AV4" s="7">
        <f t="shared" ref="AV4:AV17" si="3">AU4*AT4</f>
        <v>0</v>
      </c>
      <c r="AW4" s="8">
        <v>10</v>
      </c>
      <c r="AX4" s="8"/>
      <c r="AY4" s="8"/>
      <c r="AZ4" s="8"/>
      <c r="BA4" s="9">
        <f t="shared" ref="BA4:BA26" si="4">+AZ4+AY4+AX4+AW4+AV4+AS4+AO4</f>
        <v>65</v>
      </c>
      <c r="BB4" s="295">
        <f>180*12</f>
        <v>2160</v>
      </c>
      <c r="BC4" s="277">
        <f>180*12</f>
        <v>2160</v>
      </c>
      <c r="BD4" s="277"/>
      <c r="BE4" s="277"/>
      <c r="BF4" s="277"/>
      <c r="BG4" s="32" t="s">
        <v>358</v>
      </c>
      <c r="BH4" s="148" t="s">
        <v>359</v>
      </c>
      <c r="BI4">
        <f t="shared" ref="BI4:BI17" si="5">LEN(BH4)</f>
        <v>27</v>
      </c>
      <c r="BJ4"/>
    </row>
    <row r="5" spans="1:62" s="13" customFormat="1" x14ac:dyDescent="0.25">
      <c r="A5" s="7">
        <v>56</v>
      </c>
      <c r="B5" s="257" t="s">
        <v>425</v>
      </c>
      <c r="C5" s="300" t="s">
        <v>24</v>
      </c>
      <c r="D5" s="300" t="s">
        <v>98</v>
      </c>
      <c r="E5" s="300"/>
      <c r="F5" s="300"/>
      <c r="G5" s="300"/>
      <c r="H5" s="300"/>
      <c r="I5" s="300"/>
      <c r="J5" s="257" t="s">
        <v>853</v>
      </c>
      <c r="K5" s="299" t="s">
        <v>826</v>
      </c>
      <c r="L5" s="4" t="s">
        <v>99</v>
      </c>
      <c r="M5" s="299" t="s">
        <v>847</v>
      </c>
      <c r="N5" s="5">
        <v>45463</v>
      </c>
      <c r="O5" s="5"/>
      <c r="P5" s="5">
        <v>45490</v>
      </c>
      <c r="Q5" s="60"/>
      <c r="R5" s="268" t="s">
        <v>258</v>
      </c>
      <c r="S5" s="60"/>
      <c r="T5" s="60"/>
      <c r="U5" s="60"/>
      <c r="V5" s="60" t="s">
        <v>258</v>
      </c>
      <c r="W5" s="60"/>
      <c r="X5" s="60"/>
      <c r="Y5" s="60"/>
      <c r="Z5" s="60"/>
      <c r="AA5" s="60"/>
      <c r="AB5" s="60"/>
      <c r="AC5" s="60"/>
      <c r="AD5" s="60"/>
      <c r="AE5" s="60" t="s">
        <v>258</v>
      </c>
      <c r="AF5" s="60" t="s">
        <v>258</v>
      </c>
      <c r="AG5" s="60" t="s">
        <v>258</v>
      </c>
      <c r="AH5" s="60"/>
      <c r="AI5" s="60"/>
      <c r="AJ5" s="60"/>
      <c r="AK5" s="65">
        <v>5940.26</v>
      </c>
      <c r="AL5" s="7">
        <v>20</v>
      </c>
      <c r="AM5" s="7">
        <v>40</v>
      </c>
      <c r="AN5" s="11">
        <f t="shared" si="1"/>
        <v>60</v>
      </c>
      <c r="AO5" s="7">
        <v>20</v>
      </c>
      <c r="AP5" s="7">
        <v>35</v>
      </c>
      <c r="AQ5" s="7"/>
      <c r="AR5" s="7"/>
      <c r="AS5" s="7">
        <f t="shared" si="2"/>
        <v>35</v>
      </c>
      <c r="AT5" s="7">
        <v>0</v>
      </c>
      <c r="AU5" s="7">
        <v>5</v>
      </c>
      <c r="AV5" s="7">
        <f t="shared" si="3"/>
        <v>0</v>
      </c>
      <c r="AW5" s="9">
        <v>10</v>
      </c>
      <c r="AX5" s="9"/>
      <c r="AY5" s="9"/>
      <c r="AZ5" s="9"/>
      <c r="BA5" s="9">
        <f t="shared" si="4"/>
        <v>65</v>
      </c>
      <c r="BB5" s="295">
        <f>240*12</f>
        <v>2880</v>
      </c>
      <c r="BC5" s="277">
        <f>240*12</f>
        <v>2880</v>
      </c>
      <c r="BD5" s="277"/>
      <c r="BE5" s="277"/>
      <c r="BF5" s="277"/>
      <c r="BG5" s="32" t="s">
        <v>477</v>
      </c>
      <c r="BH5" s="148" t="s">
        <v>478</v>
      </c>
      <c r="BI5">
        <f t="shared" si="5"/>
        <v>27</v>
      </c>
      <c r="BJ5">
        <v>45</v>
      </c>
    </row>
    <row r="6" spans="1:62" s="13" customFormat="1" x14ac:dyDescent="0.25">
      <c r="A6" s="7">
        <v>8</v>
      </c>
      <c r="B6" s="257" t="s">
        <v>66</v>
      </c>
      <c r="C6" s="257" t="s">
        <v>443</v>
      </c>
      <c r="D6" s="257" t="s">
        <v>83</v>
      </c>
      <c r="E6" s="257"/>
      <c r="F6" s="257"/>
      <c r="G6" s="257"/>
      <c r="H6" s="257"/>
      <c r="I6" s="257"/>
      <c r="J6" s="257" t="s">
        <v>853</v>
      </c>
      <c r="K6" s="299" t="s">
        <v>826</v>
      </c>
      <c r="L6" s="4" t="s">
        <v>84</v>
      </c>
      <c r="M6" s="299" t="s">
        <v>847</v>
      </c>
      <c r="N6" s="5">
        <v>45468</v>
      </c>
      <c r="O6" s="5"/>
      <c r="P6" s="5">
        <v>45490</v>
      </c>
      <c r="Q6" s="60"/>
      <c r="R6" s="268" t="s">
        <v>258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 t="s">
        <v>258</v>
      </c>
      <c r="AF6" s="60"/>
      <c r="AG6" s="60" t="s">
        <v>258</v>
      </c>
      <c r="AH6" s="60"/>
      <c r="AI6" s="60"/>
      <c r="AJ6" s="60"/>
      <c r="AK6" s="65">
        <v>7244.44</v>
      </c>
      <c r="AL6" s="7">
        <v>20</v>
      </c>
      <c r="AM6" s="7">
        <v>40</v>
      </c>
      <c r="AN6" s="11">
        <f t="shared" si="1"/>
        <v>60</v>
      </c>
      <c r="AO6" s="7">
        <v>20</v>
      </c>
      <c r="AP6" s="7">
        <v>35</v>
      </c>
      <c r="AQ6" s="7"/>
      <c r="AR6" s="7"/>
      <c r="AS6" s="7">
        <f t="shared" si="2"/>
        <v>35</v>
      </c>
      <c r="AT6" s="7">
        <v>0</v>
      </c>
      <c r="AU6" s="7">
        <v>5</v>
      </c>
      <c r="AV6" s="7">
        <f t="shared" si="3"/>
        <v>0</v>
      </c>
      <c r="AW6" s="9"/>
      <c r="AX6" s="9">
        <v>7</v>
      </c>
      <c r="AY6" s="9"/>
      <c r="AZ6" s="9"/>
      <c r="BA6" s="9">
        <f t="shared" si="4"/>
        <v>62</v>
      </c>
      <c r="BB6" s="295">
        <f>240*12</f>
        <v>2880</v>
      </c>
      <c r="BC6" s="277">
        <f>240*12</f>
        <v>2880</v>
      </c>
      <c r="BD6" s="277"/>
      <c r="BE6" s="277"/>
      <c r="BF6" s="277"/>
      <c r="BG6" s="32" t="s">
        <v>444</v>
      </c>
      <c r="BH6" s="148" t="s">
        <v>445</v>
      </c>
      <c r="BI6">
        <f t="shared" si="5"/>
        <v>27</v>
      </c>
      <c r="BJ6">
        <v>40</v>
      </c>
    </row>
    <row r="7" spans="1:62" s="13" customFormat="1" x14ac:dyDescent="0.25">
      <c r="A7" s="7">
        <v>121</v>
      </c>
      <c r="B7" s="257" t="s">
        <v>387</v>
      </c>
      <c r="C7" s="257" t="s">
        <v>173</v>
      </c>
      <c r="D7" s="257" t="s">
        <v>174</v>
      </c>
      <c r="E7" s="257"/>
      <c r="F7" s="257"/>
      <c r="G7" s="257"/>
      <c r="H7" s="257"/>
      <c r="I7" s="257"/>
      <c r="J7" s="257" t="s">
        <v>853</v>
      </c>
      <c r="K7" s="299" t="s">
        <v>826</v>
      </c>
      <c r="L7" s="20" t="s">
        <v>175</v>
      </c>
      <c r="M7" s="299" t="s">
        <v>847</v>
      </c>
      <c r="N7" s="135">
        <v>45463</v>
      </c>
      <c r="O7" s="135"/>
      <c r="P7" s="135">
        <v>45488</v>
      </c>
      <c r="Q7" s="60"/>
      <c r="R7" s="268" t="s">
        <v>258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 t="s">
        <v>258</v>
      </c>
      <c r="AE7" s="60" t="s">
        <v>258</v>
      </c>
      <c r="AF7" s="60" t="s">
        <v>258</v>
      </c>
      <c r="AG7" s="60" t="s">
        <v>258</v>
      </c>
      <c r="AH7" s="60"/>
      <c r="AI7" s="60"/>
      <c r="AJ7" s="60"/>
      <c r="AK7" s="65">
        <v>9656</v>
      </c>
      <c r="AL7" s="8">
        <v>20</v>
      </c>
      <c r="AM7" s="8">
        <v>40</v>
      </c>
      <c r="AN7" s="11">
        <f t="shared" si="1"/>
        <v>60</v>
      </c>
      <c r="AO7" s="8">
        <v>20</v>
      </c>
      <c r="AP7" s="8">
        <v>35</v>
      </c>
      <c r="AQ7" s="8"/>
      <c r="AR7" s="8"/>
      <c r="AS7" s="7">
        <f t="shared" si="2"/>
        <v>35</v>
      </c>
      <c r="AT7" s="8">
        <v>0</v>
      </c>
      <c r="AU7" s="7">
        <v>5</v>
      </c>
      <c r="AV7" s="7">
        <f t="shared" si="3"/>
        <v>0</v>
      </c>
      <c r="AW7" s="8"/>
      <c r="AX7" s="8">
        <v>7</v>
      </c>
      <c r="AY7" s="8"/>
      <c r="AZ7" s="8"/>
      <c r="BA7" s="9">
        <f t="shared" si="4"/>
        <v>62</v>
      </c>
      <c r="BB7" s="295">
        <f>180*12</f>
        <v>2160</v>
      </c>
      <c r="BC7" s="277">
        <f>180*12</f>
        <v>2160</v>
      </c>
      <c r="BD7" s="277"/>
      <c r="BE7" s="277"/>
      <c r="BF7" s="277"/>
      <c r="BG7" s="33" t="s">
        <v>393</v>
      </c>
      <c r="BH7" s="148" t="s">
        <v>394</v>
      </c>
      <c r="BI7">
        <f t="shared" si="5"/>
        <v>27</v>
      </c>
      <c r="BJ7" s="13">
        <v>20</v>
      </c>
    </row>
    <row r="8" spans="1:62" s="13" customFormat="1" x14ac:dyDescent="0.25">
      <c r="A8" s="7">
        <v>63</v>
      </c>
      <c r="B8" s="257" t="s">
        <v>425</v>
      </c>
      <c r="C8" s="300" t="s">
        <v>112</v>
      </c>
      <c r="D8" s="300" t="s">
        <v>113</v>
      </c>
      <c r="E8" s="300"/>
      <c r="F8" s="300"/>
      <c r="G8" s="300"/>
      <c r="H8" s="300"/>
      <c r="I8" s="300"/>
      <c r="J8" s="257" t="s">
        <v>853</v>
      </c>
      <c r="K8" s="299" t="s">
        <v>826</v>
      </c>
      <c r="L8" s="4" t="s">
        <v>114</v>
      </c>
      <c r="M8" s="299" t="s">
        <v>847</v>
      </c>
      <c r="N8" s="5">
        <v>45460</v>
      </c>
      <c r="O8" s="5"/>
      <c r="P8" s="5">
        <v>45490</v>
      </c>
      <c r="Q8" s="60"/>
      <c r="R8" s="268" t="s">
        <v>258</v>
      </c>
      <c r="S8" s="60"/>
      <c r="T8" s="60"/>
      <c r="U8" s="60"/>
      <c r="V8" s="60" t="s">
        <v>258</v>
      </c>
      <c r="W8" s="60"/>
      <c r="X8" s="60"/>
      <c r="Y8" s="60"/>
      <c r="Z8" s="60"/>
      <c r="AA8" s="60"/>
      <c r="AB8" s="60"/>
      <c r="AC8" s="60"/>
      <c r="AD8" s="60"/>
      <c r="AE8" s="60" t="s">
        <v>258</v>
      </c>
      <c r="AF8" s="60" t="s">
        <v>258</v>
      </c>
      <c r="AG8" s="60" t="s">
        <v>258</v>
      </c>
      <c r="AH8" s="60"/>
      <c r="AI8" s="60"/>
      <c r="AJ8" s="60"/>
      <c r="AK8" s="65">
        <v>13520.76</v>
      </c>
      <c r="AL8" s="7">
        <v>20</v>
      </c>
      <c r="AM8" s="7">
        <v>40</v>
      </c>
      <c r="AN8" s="11">
        <f t="shared" si="1"/>
        <v>60</v>
      </c>
      <c r="AO8" s="7">
        <v>20</v>
      </c>
      <c r="AP8" s="7">
        <v>35</v>
      </c>
      <c r="AQ8" s="7"/>
      <c r="AR8" s="7"/>
      <c r="AS8" s="7">
        <f t="shared" si="2"/>
        <v>35</v>
      </c>
      <c r="AT8" s="7">
        <v>0</v>
      </c>
      <c r="AU8" s="7">
        <v>5</v>
      </c>
      <c r="AV8" s="7">
        <f t="shared" si="3"/>
        <v>0</v>
      </c>
      <c r="AW8" s="9"/>
      <c r="AX8" s="9"/>
      <c r="AY8" s="9">
        <v>5</v>
      </c>
      <c r="AZ8" s="9"/>
      <c r="BA8" s="9">
        <f t="shared" si="4"/>
        <v>60</v>
      </c>
      <c r="BB8" s="295">
        <f t="shared" ref="BB8:BC11" si="6">240*12</f>
        <v>2880</v>
      </c>
      <c r="BC8" s="277">
        <f t="shared" si="6"/>
        <v>2880</v>
      </c>
      <c r="BD8" s="277"/>
      <c r="BE8" s="277"/>
      <c r="BF8" s="277"/>
      <c r="BG8" s="32" t="s">
        <v>491</v>
      </c>
      <c r="BH8" s="148" t="s">
        <v>494</v>
      </c>
      <c r="BI8">
        <f t="shared" si="5"/>
        <v>27</v>
      </c>
      <c r="BJ8">
        <v>44</v>
      </c>
    </row>
    <row r="9" spans="1:62" s="13" customFormat="1" x14ac:dyDescent="0.25">
      <c r="A9" s="7">
        <v>94</v>
      </c>
      <c r="B9" s="257" t="s">
        <v>179</v>
      </c>
      <c r="C9" s="257" t="s">
        <v>186</v>
      </c>
      <c r="D9" s="257" t="s">
        <v>187</v>
      </c>
      <c r="E9" s="257"/>
      <c r="F9" s="257"/>
      <c r="G9" s="257"/>
      <c r="H9" s="257"/>
      <c r="I9" s="257"/>
      <c r="J9" s="257" t="s">
        <v>853</v>
      </c>
      <c r="K9" s="299" t="s">
        <v>826</v>
      </c>
      <c r="L9" s="4" t="s">
        <v>188</v>
      </c>
      <c r="M9" s="299" t="s">
        <v>847</v>
      </c>
      <c r="N9" s="5">
        <v>45460</v>
      </c>
      <c r="O9" s="5"/>
      <c r="P9" s="135">
        <v>45488</v>
      </c>
      <c r="Q9" s="60"/>
      <c r="R9" s="268" t="s">
        <v>258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 t="s">
        <v>258</v>
      </c>
      <c r="AE9" s="60" t="s">
        <v>258</v>
      </c>
      <c r="AF9" s="60" t="s">
        <v>258</v>
      </c>
      <c r="AG9" s="60" t="s">
        <v>258</v>
      </c>
      <c r="AH9" s="60"/>
      <c r="AI9" s="60"/>
      <c r="AJ9" s="60"/>
      <c r="AK9" s="65">
        <v>19078.48</v>
      </c>
      <c r="AL9" s="7">
        <v>20</v>
      </c>
      <c r="AM9" s="7">
        <v>40</v>
      </c>
      <c r="AN9" s="11">
        <f t="shared" si="1"/>
        <v>60</v>
      </c>
      <c r="AO9" s="7">
        <v>20</v>
      </c>
      <c r="AP9" s="7">
        <v>35</v>
      </c>
      <c r="AQ9" s="7"/>
      <c r="AR9" s="7"/>
      <c r="AS9" s="7">
        <f t="shared" si="2"/>
        <v>35</v>
      </c>
      <c r="AT9" s="7">
        <v>0</v>
      </c>
      <c r="AU9" s="7">
        <v>5</v>
      </c>
      <c r="AV9" s="7">
        <f t="shared" si="3"/>
        <v>0</v>
      </c>
      <c r="AW9" s="8"/>
      <c r="AX9" s="8"/>
      <c r="AY9" s="8"/>
      <c r="AZ9" s="8">
        <v>3</v>
      </c>
      <c r="BA9" s="9">
        <f t="shared" si="4"/>
        <v>58</v>
      </c>
      <c r="BB9" s="295">
        <f t="shared" si="6"/>
        <v>2880</v>
      </c>
      <c r="BC9" s="277">
        <f t="shared" si="6"/>
        <v>2880</v>
      </c>
      <c r="BD9" s="277"/>
      <c r="BE9" s="277"/>
      <c r="BF9" s="277"/>
      <c r="BG9" s="32" t="s">
        <v>302</v>
      </c>
      <c r="BH9" s="168" t="s">
        <v>303</v>
      </c>
      <c r="BI9">
        <f t="shared" si="5"/>
        <v>24</v>
      </c>
      <c r="BJ9">
        <v>40</v>
      </c>
    </row>
    <row r="10" spans="1:62" s="13" customFormat="1" x14ac:dyDescent="0.25">
      <c r="A10" s="7">
        <v>69</v>
      </c>
      <c r="B10" s="257" t="s">
        <v>772</v>
      </c>
      <c r="C10" s="300" t="s">
        <v>795</v>
      </c>
      <c r="D10" s="300" t="s">
        <v>715</v>
      </c>
      <c r="E10" s="300"/>
      <c r="F10" s="300"/>
      <c r="G10" s="300"/>
      <c r="H10" s="300"/>
      <c r="I10" s="300"/>
      <c r="J10" s="257" t="s">
        <v>853</v>
      </c>
      <c r="K10" s="299" t="s">
        <v>826</v>
      </c>
      <c r="L10" s="4" t="s">
        <v>796</v>
      </c>
      <c r="M10" s="299" t="s">
        <v>847</v>
      </c>
      <c r="N10" s="5">
        <v>45478</v>
      </c>
      <c r="O10" s="5"/>
      <c r="P10" s="135">
        <v>45488</v>
      </c>
      <c r="Q10" s="60"/>
      <c r="R10" s="268" t="s">
        <v>258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 t="s">
        <v>258</v>
      </c>
      <c r="AE10" s="60" t="s">
        <v>258</v>
      </c>
      <c r="AF10" s="60" t="s">
        <v>258</v>
      </c>
      <c r="AG10" s="60" t="s">
        <v>258</v>
      </c>
      <c r="AH10" s="60"/>
      <c r="AI10" s="60"/>
      <c r="AJ10" s="60"/>
      <c r="AK10" s="65">
        <v>19589.14</v>
      </c>
      <c r="AL10" s="7">
        <v>20</v>
      </c>
      <c r="AM10" s="7">
        <v>40</v>
      </c>
      <c r="AN10" s="11">
        <f t="shared" si="1"/>
        <v>60</v>
      </c>
      <c r="AO10" s="7">
        <v>20</v>
      </c>
      <c r="AP10" s="7">
        <v>35</v>
      </c>
      <c r="AQ10" s="7"/>
      <c r="AR10" s="7"/>
      <c r="AS10" s="7">
        <f t="shared" si="2"/>
        <v>35</v>
      </c>
      <c r="AT10" s="7">
        <v>0</v>
      </c>
      <c r="AU10" s="7">
        <v>5</v>
      </c>
      <c r="AV10" s="7">
        <f t="shared" si="3"/>
        <v>0</v>
      </c>
      <c r="AW10" s="9"/>
      <c r="AX10" s="9"/>
      <c r="AY10" s="9"/>
      <c r="AZ10" s="9">
        <v>3</v>
      </c>
      <c r="BA10" s="9">
        <f t="shared" si="4"/>
        <v>58</v>
      </c>
      <c r="BB10" s="295">
        <f t="shared" si="6"/>
        <v>2880</v>
      </c>
      <c r="BC10" s="277">
        <f t="shared" si="6"/>
        <v>2880</v>
      </c>
      <c r="BD10" s="277"/>
      <c r="BE10" s="277"/>
      <c r="BF10" s="277"/>
      <c r="BG10" s="32" t="s">
        <v>797</v>
      </c>
      <c r="BH10" s="148" t="s">
        <v>798</v>
      </c>
      <c r="BI10">
        <f t="shared" si="5"/>
        <v>27</v>
      </c>
      <c r="BJ10">
        <v>54</v>
      </c>
    </row>
    <row r="11" spans="1:62" s="13" customFormat="1" x14ac:dyDescent="0.25">
      <c r="A11" s="11">
        <v>102</v>
      </c>
      <c r="B11" s="257" t="s">
        <v>413</v>
      </c>
      <c r="C11" s="257" t="s">
        <v>145</v>
      </c>
      <c r="D11" s="257" t="s">
        <v>146</v>
      </c>
      <c r="E11" s="257"/>
      <c r="F11" s="257"/>
      <c r="G11" s="257"/>
      <c r="H11" s="257"/>
      <c r="I11" s="257"/>
      <c r="J11" s="257" t="s">
        <v>853</v>
      </c>
      <c r="K11" s="299" t="s">
        <v>826</v>
      </c>
      <c r="L11" s="21" t="s">
        <v>587</v>
      </c>
      <c r="M11" s="299" t="s">
        <v>847</v>
      </c>
      <c r="N11" s="145">
        <v>45470</v>
      </c>
      <c r="O11" s="145"/>
      <c r="P11" s="135">
        <v>45488</v>
      </c>
      <c r="Q11" s="26"/>
      <c r="R11" s="272" t="s">
        <v>258</v>
      </c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 t="s">
        <v>258</v>
      </c>
      <c r="AE11" s="26" t="s">
        <v>258</v>
      </c>
      <c r="AF11" s="26" t="s">
        <v>258</v>
      </c>
      <c r="AG11" s="26" t="s">
        <v>258</v>
      </c>
      <c r="AH11" s="26"/>
      <c r="AI11" s="26"/>
      <c r="AJ11" s="26"/>
      <c r="AK11" s="128">
        <v>20965.419999999998</v>
      </c>
      <c r="AL11" s="9">
        <v>20</v>
      </c>
      <c r="AM11" s="9">
        <v>40</v>
      </c>
      <c r="AN11" s="11">
        <f t="shared" si="1"/>
        <v>60</v>
      </c>
      <c r="AO11" s="9">
        <v>20</v>
      </c>
      <c r="AP11" s="9">
        <v>35</v>
      </c>
      <c r="AQ11" s="9"/>
      <c r="AR11" s="9"/>
      <c r="AS11" s="11">
        <f t="shared" si="2"/>
        <v>35</v>
      </c>
      <c r="AT11" s="9">
        <v>0</v>
      </c>
      <c r="AU11" s="11">
        <v>5</v>
      </c>
      <c r="AV11" s="11">
        <f t="shared" si="3"/>
        <v>0</v>
      </c>
      <c r="AW11" s="9"/>
      <c r="AX11" s="9"/>
      <c r="AY11" s="9"/>
      <c r="AZ11" s="9">
        <v>3</v>
      </c>
      <c r="BA11" s="9">
        <f t="shared" si="4"/>
        <v>58</v>
      </c>
      <c r="BB11" s="296">
        <f t="shared" si="6"/>
        <v>2880</v>
      </c>
      <c r="BC11" s="278">
        <f t="shared" si="6"/>
        <v>2880</v>
      </c>
      <c r="BD11" s="278"/>
      <c r="BE11" s="278"/>
      <c r="BF11" s="278"/>
      <c r="BG11" s="32" t="s">
        <v>588</v>
      </c>
      <c r="BH11" s="148" t="s">
        <v>589</v>
      </c>
      <c r="BI11" s="13">
        <f t="shared" si="5"/>
        <v>27</v>
      </c>
    </row>
    <row r="12" spans="1:62" s="13" customFormat="1" x14ac:dyDescent="0.25">
      <c r="A12" s="7">
        <v>112</v>
      </c>
      <c r="B12" s="257" t="s">
        <v>413</v>
      </c>
      <c r="C12" s="257" t="s">
        <v>130</v>
      </c>
      <c r="D12" s="257" t="s">
        <v>129</v>
      </c>
      <c r="E12" s="257"/>
      <c r="F12" s="257"/>
      <c r="G12" s="257"/>
      <c r="H12" s="257"/>
      <c r="I12" s="257"/>
      <c r="J12" s="257" t="s">
        <v>853</v>
      </c>
      <c r="K12" s="299" t="s">
        <v>826</v>
      </c>
      <c r="L12" s="20" t="s">
        <v>131</v>
      </c>
      <c r="M12" s="299" t="s">
        <v>847</v>
      </c>
      <c r="N12" s="135">
        <v>45471</v>
      </c>
      <c r="O12" s="135"/>
      <c r="P12" s="135">
        <v>45488</v>
      </c>
      <c r="Q12" s="60"/>
      <c r="R12" s="268" t="s">
        <v>258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 t="s">
        <v>258</v>
      </c>
      <c r="AE12" s="60" t="s">
        <v>258</v>
      </c>
      <c r="AF12" s="60" t="s">
        <v>258</v>
      </c>
      <c r="AG12" s="60" t="s">
        <v>258</v>
      </c>
      <c r="AH12" s="60"/>
      <c r="AI12" s="60"/>
      <c r="AJ12" s="60"/>
      <c r="AK12" s="65">
        <v>14478</v>
      </c>
      <c r="AL12" s="8">
        <v>10</v>
      </c>
      <c r="AM12" s="8">
        <v>30</v>
      </c>
      <c r="AN12" s="11">
        <f t="shared" si="1"/>
        <v>40</v>
      </c>
      <c r="AO12" s="8">
        <v>12</v>
      </c>
      <c r="AP12" s="8">
        <v>35</v>
      </c>
      <c r="AQ12" s="8"/>
      <c r="AR12" s="8"/>
      <c r="AS12" s="7">
        <f t="shared" si="2"/>
        <v>35</v>
      </c>
      <c r="AT12" s="9">
        <v>0</v>
      </c>
      <c r="AU12" s="7">
        <v>5</v>
      </c>
      <c r="AV12" s="7">
        <f t="shared" si="3"/>
        <v>0</v>
      </c>
      <c r="AW12" s="9"/>
      <c r="AX12" s="9"/>
      <c r="AY12" s="9">
        <v>5</v>
      </c>
      <c r="AZ12" s="9"/>
      <c r="BA12" s="9">
        <f t="shared" si="4"/>
        <v>52</v>
      </c>
      <c r="BB12" s="295">
        <f>180*12</f>
        <v>2160</v>
      </c>
      <c r="BC12" s="277">
        <f>180*12</f>
        <v>2160</v>
      </c>
      <c r="BD12" s="277"/>
      <c r="BE12" s="277"/>
      <c r="BF12" s="277"/>
      <c r="BG12" s="32" t="s">
        <v>607</v>
      </c>
      <c r="BH12" s="148" t="s">
        <v>608</v>
      </c>
      <c r="BI12">
        <f t="shared" si="5"/>
        <v>27</v>
      </c>
      <c r="BJ12" s="13">
        <v>30</v>
      </c>
    </row>
    <row r="13" spans="1:62" s="13" customFormat="1" x14ac:dyDescent="0.25">
      <c r="A13" s="7">
        <v>12</v>
      </c>
      <c r="B13" s="257" t="s">
        <v>66</v>
      </c>
      <c r="C13" s="257" t="s">
        <v>71</v>
      </c>
      <c r="D13" s="257" t="s">
        <v>72</v>
      </c>
      <c r="E13" s="257"/>
      <c r="F13" s="257"/>
      <c r="G13" s="366"/>
      <c r="H13" s="257"/>
      <c r="I13" s="257"/>
      <c r="J13" s="257" t="s">
        <v>853</v>
      </c>
      <c r="K13" s="299" t="s">
        <v>826</v>
      </c>
      <c r="L13" s="4" t="s">
        <v>73</v>
      </c>
      <c r="M13" s="299" t="s">
        <v>847</v>
      </c>
      <c r="N13" s="5">
        <v>45477</v>
      </c>
      <c r="O13" s="5"/>
      <c r="P13" s="5">
        <v>45490</v>
      </c>
      <c r="Q13" s="60"/>
      <c r="R13" s="268" t="s">
        <v>258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 t="s">
        <v>258</v>
      </c>
      <c r="AE13" s="60" t="s">
        <v>258</v>
      </c>
      <c r="AF13" s="60" t="s">
        <v>258</v>
      </c>
      <c r="AG13" s="60" t="s">
        <v>258</v>
      </c>
      <c r="AH13" s="60"/>
      <c r="AI13" s="60"/>
      <c r="AJ13" s="60"/>
      <c r="AK13" s="65">
        <v>24066.42</v>
      </c>
      <c r="AL13" s="7">
        <v>10</v>
      </c>
      <c r="AM13" s="7">
        <v>40</v>
      </c>
      <c r="AN13" s="11">
        <f t="shared" si="1"/>
        <v>50</v>
      </c>
      <c r="AO13" s="7">
        <v>12</v>
      </c>
      <c r="AP13" s="7">
        <v>35</v>
      </c>
      <c r="AQ13" s="7"/>
      <c r="AR13" s="7"/>
      <c r="AS13" s="7">
        <f t="shared" si="2"/>
        <v>35</v>
      </c>
      <c r="AT13" s="7">
        <v>0</v>
      </c>
      <c r="AU13" s="7">
        <v>5</v>
      </c>
      <c r="AV13" s="7">
        <f t="shared" si="3"/>
        <v>0</v>
      </c>
      <c r="AW13" s="9"/>
      <c r="AX13" s="9"/>
      <c r="AY13" s="9"/>
      <c r="AZ13" s="9">
        <v>3</v>
      </c>
      <c r="BA13" s="9">
        <f t="shared" si="4"/>
        <v>50</v>
      </c>
      <c r="BB13" s="295">
        <f>180*12</f>
        <v>2160</v>
      </c>
      <c r="BC13" s="277">
        <f>180*12</f>
        <v>2160</v>
      </c>
      <c r="BD13" s="277"/>
      <c r="BE13" s="277"/>
      <c r="BF13" s="277"/>
      <c r="BG13" s="32" t="s">
        <v>703</v>
      </c>
      <c r="BH13" s="148" t="s">
        <v>704</v>
      </c>
      <c r="BI13">
        <f t="shared" si="5"/>
        <v>27</v>
      </c>
      <c r="BJ13">
        <v>25</v>
      </c>
    </row>
    <row r="14" spans="1:62" s="13" customFormat="1" x14ac:dyDescent="0.25">
      <c r="A14" s="7">
        <v>117</v>
      </c>
      <c r="B14" s="257" t="s">
        <v>413</v>
      </c>
      <c r="C14" s="257" t="s">
        <v>120</v>
      </c>
      <c r="D14" s="257" t="s">
        <v>529</v>
      </c>
      <c r="E14" s="257"/>
      <c r="F14" s="257"/>
      <c r="G14" s="257"/>
      <c r="H14" s="257"/>
      <c r="I14" s="257"/>
      <c r="J14" s="257"/>
      <c r="K14" s="299" t="s">
        <v>826</v>
      </c>
      <c r="L14" s="20" t="s">
        <v>121</v>
      </c>
      <c r="M14" s="299" t="s">
        <v>847</v>
      </c>
      <c r="N14" s="276">
        <v>45468</v>
      </c>
      <c r="O14" s="135"/>
      <c r="P14" s="135">
        <v>45488</v>
      </c>
      <c r="Q14" s="60"/>
      <c r="R14" s="60" t="s">
        <v>258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 t="s">
        <v>258</v>
      </c>
      <c r="AE14" s="60" t="s">
        <v>258</v>
      </c>
      <c r="AF14" s="60" t="s">
        <v>258</v>
      </c>
      <c r="AG14" s="60" t="s">
        <v>258</v>
      </c>
      <c r="AH14" s="60"/>
      <c r="AI14" s="60"/>
      <c r="AJ14" s="60"/>
      <c r="AK14" s="65">
        <v>9598.27</v>
      </c>
      <c r="AL14" s="8">
        <v>20</v>
      </c>
      <c r="AM14" s="8">
        <v>40</v>
      </c>
      <c r="AN14" s="11">
        <f t="shared" si="1"/>
        <v>60</v>
      </c>
      <c r="AO14" s="8">
        <v>20</v>
      </c>
      <c r="AP14" s="8">
        <v>35</v>
      </c>
      <c r="AQ14" s="8"/>
      <c r="AR14" s="8"/>
      <c r="AS14" s="7">
        <f t="shared" si="2"/>
        <v>35</v>
      </c>
      <c r="AT14" s="9">
        <v>0</v>
      </c>
      <c r="AU14" s="7">
        <v>5</v>
      </c>
      <c r="AV14" s="7">
        <f t="shared" si="3"/>
        <v>0</v>
      </c>
      <c r="AW14" s="9"/>
      <c r="AX14" s="9">
        <v>7</v>
      </c>
      <c r="AY14" s="9"/>
      <c r="AZ14" s="9"/>
      <c r="BA14" s="9">
        <f t="shared" si="4"/>
        <v>62</v>
      </c>
      <c r="BB14" s="297">
        <f>240*12</f>
        <v>2880</v>
      </c>
      <c r="BC14" s="279">
        <f>240*12</f>
        <v>2880</v>
      </c>
      <c r="BD14" s="279"/>
      <c r="BE14" s="279"/>
      <c r="BF14" s="279"/>
      <c r="BG14" s="32" t="s">
        <v>530</v>
      </c>
      <c r="BH14" s="148" t="s">
        <v>531</v>
      </c>
      <c r="BI14">
        <f t="shared" si="5"/>
        <v>27</v>
      </c>
      <c r="BJ14" s="13">
        <v>40</v>
      </c>
    </row>
    <row r="15" spans="1:62" s="13" customFormat="1" x14ac:dyDescent="0.25">
      <c r="A15" s="7">
        <v>45</v>
      </c>
      <c r="B15" s="257" t="s">
        <v>40</v>
      </c>
      <c r="C15" s="257" t="s">
        <v>55</v>
      </c>
      <c r="D15" s="257" t="s">
        <v>56</v>
      </c>
      <c r="E15" s="257"/>
      <c r="F15" s="257"/>
      <c r="G15" s="257"/>
      <c r="H15" s="257"/>
      <c r="I15" s="257"/>
      <c r="J15" s="257"/>
      <c r="K15" s="299" t="s">
        <v>826</v>
      </c>
      <c r="L15" s="4" t="s">
        <v>57</v>
      </c>
      <c r="M15" s="299" t="s">
        <v>847</v>
      </c>
      <c r="N15" s="5">
        <v>45457</v>
      </c>
      <c r="O15" s="5"/>
      <c r="P15" s="135">
        <v>45488</v>
      </c>
      <c r="Q15" s="60" t="s">
        <v>258</v>
      </c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 t="s">
        <v>258</v>
      </c>
      <c r="AD15" s="60"/>
      <c r="AE15" s="60" t="s">
        <v>258</v>
      </c>
      <c r="AF15" s="60" t="s">
        <v>258</v>
      </c>
      <c r="AG15" s="60"/>
      <c r="AH15" s="60" t="s">
        <v>258</v>
      </c>
      <c r="AI15" s="60"/>
      <c r="AJ15" s="60"/>
      <c r="AK15" s="65">
        <v>5969.18</v>
      </c>
      <c r="AL15" s="7">
        <v>20</v>
      </c>
      <c r="AM15" s="7">
        <v>40</v>
      </c>
      <c r="AN15" s="11">
        <f t="shared" si="1"/>
        <v>60</v>
      </c>
      <c r="AO15" s="7">
        <v>20</v>
      </c>
      <c r="AP15" s="7"/>
      <c r="AQ15" s="7">
        <v>25</v>
      </c>
      <c r="AR15" s="7"/>
      <c r="AS15" s="7">
        <f t="shared" si="2"/>
        <v>25</v>
      </c>
      <c r="AT15" s="7">
        <v>1</v>
      </c>
      <c r="AU15" s="7">
        <v>5</v>
      </c>
      <c r="AV15" s="7">
        <f t="shared" si="3"/>
        <v>5</v>
      </c>
      <c r="AW15" s="8">
        <v>10</v>
      </c>
      <c r="AX15" s="8"/>
      <c r="AY15" s="8"/>
      <c r="AZ15" s="8"/>
      <c r="BA15" s="9">
        <f t="shared" si="4"/>
        <v>60</v>
      </c>
      <c r="BB15" s="298">
        <v>1200</v>
      </c>
      <c r="BC15" s="280">
        <v>1200</v>
      </c>
      <c r="BD15" s="280"/>
      <c r="BE15" s="280"/>
      <c r="BF15" s="280"/>
      <c r="BG15" s="33" t="s">
        <v>286</v>
      </c>
      <c r="BH15" s="148" t="s">
        <v>287</v>
      </c>
      <c r="BI15">
        <f t="shared" si="5"/>
        <v>27</v>
      </c>
      <c r="BJ15"/>
    </row>
    <row r="16" spans="1:62" s="13" customFormat="1" x14ac:dyDescent="0.25">
      <c r="A16" s="7">
        <v>74</v>
      </c>
      <c r="B16" s="257" t="s">
        <v>9</v>
      </c>
      <c r="C16" s="300" t="s">
        <v>328</v>
      </c>
      <c r="D16" s="300" t="s">
        <v>12</v>
      </c>
      <c r="E16" s="300"/>
      <c r="F16" s="300"/>
      <c r="G16" s="300"/>
      <c r="H16" s="300"/>
      <c r="I16" s="300"/>
      <c r="J16" s="300"/>
      <c r="K16" s="299" t="s">
        <v>826</v>
      </c>
      <c r="L16" s="4" t="s">
        <v>329</v>
      </c>
      <c r="M16" s="299" t="s">
        <v>847</v>
      </c>
      <c r="N16" s="5">
        <v>45457</v>
      </c>
      <c r="O16" s="5"/>
      <c r="P16" s="4"/>
      <c r="Q16" s="60"/>
      <c r="R16" s="60" t="s">
        <v>258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 t="s">
        <v>258</v>
      </c>
      <c r="AE16" s="60" t="s">
        <v>258</v>
      </c>
      <c r="AF16" s="60" t="s">
        <v>258</v>
      </c>
      <c r="AG16" s="60" t="s">
        <v>258</v>
      </c>
      <c r="AH16" s="60"/>
      <c r="AI16" s="60"/>
      <c r="AJ16" s="60"/>
      <c r="AK16" s="65">
        <v>15836.56</v>
      </c>
      <c r="AL16" s="7">
        <v>20</v>
      </c>
      <c r="AM16" s="7">
        <v>40</v>
      </c>
      <c r="AN16" s="11">
        <f t="shared" si="1"/>
        <v>60</v>
      </c>
      <c r="AO16" s="7">
        <v>20</v>
      </c>
      <c r="AP16" s="7">
        <v>35</v>
      </c>
      <c r="AQ16" s="7"/>
      <c r="AR16" s="7"/>
      <c r="AS16" s="7">
        <f t="shared" si="2"/>
        <v>35</v>
      </c>
      <c r="AT16" s="7">
        <v>0</v>
      </c>
      <c r="AU16" s="7">
        <v>5</v>
      </c>
      <c r="AV16" s="7">
        <f t="shared" si="3"/>
        <v>0</v>
      </c>
      <c r="AW16" s="9"/>
      <c r="AX16" s="9"/>
      <c r="AY16" s="9">
        <v>5</v>
      </c>
      <c r="AZ16" s="9"/>
      <c r="BA16" s="9">
        <f t="shared" si="4"/>
        <v>60</v>
      </c>
      <c r="BB16" s="297">
        <f>240*12</f>
        <v>2880</v>
      </c>
      <c r="BC16" s="279">
        <f>240*12</f>
        <v>2880</v>
      </c>
      <c r="BD16" s="279"/>
      <c r="BE16" s="279"/>
      <c r="BF16" s="279"/>
      <c r="BG16" s="32" t="s">
        <v>327</v>
      </c>
      <c r="BH16" s="148" t="s">
        <v>330</v>
      </c>
      <c r="BI16">
        <f t="shared" si="5"/>
        <v>27</v>
      </c>
      <c r="BJ16">
        <v>40</v>
      </c>
    </row>
    <row r="17" spans="1:62" s="13" customFormat="1" x14ac:dyDescent="0.25">
      <c r="A17" s="7">
        <v>70</v>
      </c>
      <c r="B17" s="257" t="s">
        <v>772</v>
      </c>
      <c r="C17" s="300" t="s">
        <v>786</v>
      </c>
      <c r="D17" s="300" t="s">
        <v>787</v>
      </c>
      <c r="E17" s="300"/>
      <c r="F17" s="300"/>
      <c r="G17" s="300"/>
      <c r="H17" s="300"/>
      <c r="I17" s="300"/>
      <c r="J17" s="300"/>
      <c r="K17" s="299" t="s">
        <v>826</v>
      </c>
      <c r="L17" s="4" t="s">
        <v>788</v>
      </c>
      <c r="M17" s="299" t="s">
        <v>847</v>
      </c>
      <c r="N17" s="5">
        <v>45450</v>
      </c>
      <c r="O17" s="5"/>
      <c r="P17" s="135">
        <v>45488</v>
      </c>
      <c r="Q17" s="60" t="s">
        <v>258</v>
      </c>
      <c r="R17" s="60"/>
      <c r="S17" s="60"/>
      <c r="T17" s="60"/>
      <c r="U17" s="60"/>
      <c r="V17" s="60" t="s">
        <v>258</v>
      </c>
      <c r="W17" s="60" t="s">
        <v>258</v>
      </c>
      <c r="X17" s="60"/>
      <c r="Y17" s="60"/>
      <c r="Z17" s="60"/>
      <c r="AA17" s="60"/>
      <c r="AB17" s="60"/>
      <c r="AC17" s="60"/>
      <c r="AD17" s="60"/>
      <c r="AE17" s="60" t="s">
        <v>258</v>
      </c>
      <c r="AF17" s="60" t="s">
        <v>258</v>
      </c>
      <c r="AG17" s="60"/>
      <c r="AH17" s="60" t="s">
        <v>258</v>
      </c>
      <c r="AI17" s="60"/>
      <c r="AJ17" s="60"/>
      <c r="AK17" s="65">
        <v>6018.68</v>
      </c>
      <c r="AL17" s="7">
        <v>20</v>
      </c>
      <c r="AM17" s="7">
        <v>40</v>
      </c>
      <c r="AN17" s="11">
        <f t="shared" si="1"/>
        <v>60</v>
      </c>
      <c r="AO17" s="7">
        <v>20</v>
      </c>
      <c r="AP17" s="7"/>
      <c r="AQ17" s="7">
        <v>25</v>
      </c>
      <c r="AR17" s="7"/>
      <c r="AS17" s="7">
        <f t="shared" si="2"/>
        <v>25</v>
      </c>
      <c r="AT17" s="7">
        <v>1</v>
      </c>
      <c r="AU17" s="7">
        <v>5</v>
      </c>
      <c r="AV17" s="7">
        <f t="shared" si="3"/>
        <v>5</v>
      </c>
      <c r="AW17" s="9"/>
      <c r="AX17" s="9">
        <v>7</v>
      </c>
      <c r="AY17" s="9"/>
      <c r="AZ17" s="9"/>
      <c r="BA17" s="9">
        <f t="shared" si="4"/>
        <v>57</v>
      </c>
      <c r="BB17" s="297">
        <v>1200</v>
      </c>
      <c r="BC17" s="279">
        <v>1200</v>
      </c>
      <c r="BD17" s="279"/>
      <c r="BE17" s="279"/>
      <c r="BF17" s="279"/>
      <c r="BG17" s="32" t="s">
        <v>789</v>
      </c>
      <c r="BH17" s="148" t="s">
        <v>790</v>
      </c>
      <c r="BI17">
        <f t="shared" si="5"/>
        <v>27</v>
      </c>
      <c r="BJ17"/>
    </row>
    <row r="18" spans="1:62" s="13" customFormat="1" ht="14.45" customHeight="1" x14ac:dyDescent="0.3">
      <c r="A18" s="7">
        <v>36</v>
      </c>
      <c r="B18" s="257" t="s">
        <v>425</v>
      </c>
      <c r="C18" s="257" t="s">
        <v>16</v>
      </c>
      <c r="D18" s="257" t="s">
        <v>100</v>
      </c>
      <c r="E18" s="257"/>
      <c r="F18" s="257"/>
      <c r="G18" s="257"/>
      <c r="H18" s="257"/>
      <c r="I18" s="257"/>
      <c r="J18" s="257"/>
      <c r="K18" s="299" t="s">
        <v>826</v>
      </c>
      <c r="L18" s="20" t="s">
        <v>641</v>
      </c>
      <c r="M18" s="299" t="s">
        <v>847</v>
      </c>
      <c r="N18" s="135">
        <v>45105</v>
      </c>
      <c r="O18" s="135"/>
      <c r="P18" s="5">
        <v>45490</v>
      </c>
      <c r="Q18" s="60" t="s">
        <v>258</v>
      </c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199"/>
      <c r="AC18" s="60"/>
      <c r="AD18" s="60" t="s">
        <v>258</v>
      </c>
      <c r="AE18" s="60" t="s">
        <v>258</v>
      </c>
      <c r="AF18" s="60" t="s">
        <v>258</v>
      </c>
      <c r="AG18" s="60"/>
      <c r="AH18" s="60" t="s">
        <v>258</v>
      </c>
      <c r="AI18" s="60"/>
      <c r="AJ18" s="4"/>
      <c r="AK18" s="65">
        <v>9134.67</v>
      </c>
      <c r="AL18" s="7">
        <v>20</v>
      </c>
      <c r="AM18" s="7">
        <v>40</v>
      </c>
      <c r="AN18" s="7">
        <v>60</v>
      </c>
      <c r="AO18" s="7">
        <v>20</v>
      </c>
      <c r="AP18" s="11"/>
      <c r="AQ18" s="7">
        <v>25</v>
      </c>
      <c r="AR18" s="7"/>
      <c r="AS18" s="7">
        <v>25</v>
      </c>
      <c r="AT18" s="7">
        <v>1</v>
      </c>
      <c r="AU18" s="7">
        <v>5</v>
      </c>
      <c r="AV18" s="7">
        <v>5</v>
      </c>
      <c r="AW18" s="7"/>
      <c r="AX18" s="8">
        <v>7</v>
      </c>
      <c r="AY18" s="8"/>
      <c r="AZ18" s="7"/>
      <c r="BA18" s="9">
        <f t="shared" si="4"/>
        <v>57</v>
      </c>
      <c r="BB18" s="297">
        <v>1200</v>
      </c>
      <c r="BC18" s="279">
        <v>1200</v>
      </c>
      <c r="BD18" s="279"/>
      <c r="BE18" s="279"/>
      <c r="BF18" s="279"/>
      <c r="BG18" s="33" t="s">
        <v>642</v>
      </c>
      <c r="BH18" s="30" t="s">
        <v>643</v>
      </c>
      <c r="BI18"/>
      <c r="BJ18"/>
    </row>
    <row r="19" spans="1:62" s="13" customFormat="1" x14ac:dyDescent="0.25">
      <c r="A19" s="7">
        <v>83</v>
      </c>
      <c r="B19" s="257" t="s">
        <v>9</v>
      </c>
      <c r="C19" s="257" t="s">
        <v>343</v>
      </c>
      <c r="D19" s="257" t="s">
        <v>344</v>
      </c>
      <c r="E19" s="257"/>
      <c r="F19" s="257"/>
      <c r="G19" s="257"/>
      <c r="H19" s="257"/>
      <c r="I19" s="257"/>
      <c r="J19" s="257"/>
      <c r="K19" s="299" t="s">
        <v>826</v>
      </c>
      <c r="L19" s="4" t="s">
        <v>345</v>
      </c>
      <c r="M19" s="299" t="s">
        <v>847</v>
      </c>
      <c r="N19" s="5">
        <v>45457</v>
      </c>
      <c r="O19" s="5"/>
      <c r="P19" s="4"/>
      <c r="Q19" s="60" t="s">
        <v>258</v>
      </c>
      <c r="R19" s="60"/>
      <c r="S19" s="60"/>
      <c r="T19" s="60"/>
      <c r="U19" s="60"/>
      <c r="V19" s="60"/>
      <c r="W19" s="60" t="s">
        <v>258</v>
      </c>
      <c r="X19" s="60"/>
      <c r="Y19" s="60"/>
      <c r="Z19" s="60"/>
      <c r="AA19" s="60"/>
      <c r="AB19" s="60"/>
      <c r="AC19" s="60"/>
      <c r="AD19" s="60"/>
      <c r="AE19" s="60" t="s">
        <v>258</v>
      </c>
      <c r="AF19" s="60" t="s">
        <v>258</v>
      </c>
      <c r="AG19" s="60"/>
      <c r="AH19" s="60" t="s">
        <v>258</v>
      </c>
      <c r="AI19" s="60"/>
      <c r="AJ19" s="60"/>
      <c r="AK19" s="128">
        <v>0</v>
      </c>
      <c r="AL19" s="7">
        <v>20</v>
      </c>
      <c r="AM19" s="7">
        <v>40</v>
      </c>
      <c r="AN19" s="11">
        <f t="shared" ref="AN19:AN26" si="7">AL19+AM19</f>
        <v>60</v>
      </c>
      <c r="AO19" s="7">
        <v>20</v>
      </c>
      <c r="AP19" s="7"/>
      <c r="AQ19" s="7">
        <v>25</v>
      </c>
      <c r="AR19" s="7"/>
      <c r="AS19" s="7">
        <f t="shared" ref="AS19:AS26" si="8">AR19+AQ19+AP19</f>
        <v>25</v>
      </c>
      <c r="AT19" s="7">
        <v>0</v>
      </c>
      <c r="AU19" s="7">
        <v>5</v>
      </c>
      <c r="AV19" s="7">
        <f t="shared" ref="AV19:AV26" si="9">AU19*AT19</f>
        <v>0</v>
      </c>
      <c r="AW19" s="8">
        <v>10</v>
      </c>
      <c r="AX19" s="8"/>
      <c r="AY19" s="8"/>
      <c r="AZ19" s="8"/>
      <c r="BA19" s="9">
        <f t="shared" si="4"/>
        <v>55</v>
      </c>
      <c r="BB19" s="297">
        <v>1200</v>
      </c>
      <c r="BC19" s="279">
        <v>1200</v>
      </c>
      <c r="BD19" s="279"/>
      <c r="BE19" s="279"/>
      <c r="BF19" s="279"/>
      <c r="BG19" s="32" t="s">
        <v>346</v>
      </c>
      <c r="BH19" s="148" t="s">
        <v>347</v>
      </c>
      <c r="BI19">
        <f t="shared" ref="BI19:BI26" si="10">LEN(BH19)</f>
        <v>27</v>
      </c>
      <c r="BJ19"/>
    </row>
    <row r="20" spans="1:62" s="13" customFormat="1" x14ac:dyDescent="0.25">
      <c r="A20" s="7">
        <v>30</v>
      </c>
      <c r="B20" s="257" t="s">
        <v>166</v>
      </c>
      <c r="C20" s="257" t="s">
        <v>168</v>
      </c>
      <c r="D20" s="257" t="s">
        <v>137</v>
      </c>
      <c r="E20" s="257"/>
      <c r="F20" s="257"/>
      <c r="G20" s="257"/>
      <c r="H20" s="257"/>
      <c r="I20" s="257"/>
      <c r="J20" s="257"/>
      <c r="K20" s="299" t="s">
        <v>826</v>
      </c>
      <c r="L20" s="4" t="s">
        <v>169</v>
      </c>
      <c r="M20" s="299" t="s">
        <v>847</v>
      </c>
      <c r="N20" s="5">
        <v>45463</v>
      </c>
      <c r="O20" s="5"/>
      <c r="P20" s="135">
        <v>45488</v>
      </c>
      <c r="Q20" s="60" t="s">
        <v>258</v>
      </c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 t="s">
        <v>258</v>
      </c>
      <c r="AE20" s="60" t="s">
        <v>258</v>
      </c>
      <c r="AF20" s="60" t="s">
        <v>258</v>
      </c>
      <c r="AG20" s="60"/>
      <c r="AH20" s="60" t="s">
        <v>258</v>
      </c>
      <c r="AI20" s="60"/>
      <c r="AJ20" s="60"/>
      <c r="AK20" s="65">
        <v>3809.06</v>
      </c>
      <c r="AL20" s="7">
        <v>20</v>
      </c>
      <c r="AM20" s="7">
        <v>40</v>
      </c>
      <c r="AN20" s="11">
        <f t="shared" si="7"/>
        <v>60</v>
      </c>
      <c r="AO20" s="7">
        <v>20</v>
      </c>
      <c r="AP20" s="7"/>
      <c r="AQ20" s="7">
        <v>25</v>
      </c>
      <c r="AR20" s="7"/>
      <c r="AS20" s="7">
        <f t="shared" si="8"/>
        <v>25</v>
      </c>
      <c r="AT20" s="7">
        <v>0</v>
      </c>
      <c r="AU20" s="7">
        <v>5</v>
      </c>
      <c r="AV20" s="7">
        <f t="shared" si="9"/>
        <v>0</v>
      </c>
      <c r="AW20" s="9">
        <v>10</v>
      </c>
      <c r="AX20" s="9"/>
      <c r="AY20" s="9"/>
      <c r="AZ20" s="9"/>
      <c r="BA20" s="9">
        <f t="shared" si="4"/>
        <v>55</v>
      </c>
      <c r="BB20" s="297">
        <v>1200</v>
      </c>
      <c r="BC20" s="279">
        <v>1200</v>
      </c>
      <c r="BD20" s="279"/>
      <c r="BE20" s="279"/>
      <c r="BF20" s="279"/>
      <c r="BG20" s="32" t="s">
        <v>319</v>
      </c>
      <c r="BH20" s="148" t="s">
        <v>429</v>
      </c>
      <c r="BI20">
        <f t="shared" si="10"/>
        <v>27</v>
      </c>
      <c r="BJ20"/>
    </row>
    <row r="21" spans="1:62" s="13" customFormat="1" x14ac:dyDescent="0.25">
      <c r="A21" s="7">
        <v>103</v>
      </c>
      <c r="B21" s="257" t="s">
        <v>413</v>
      </c>
      <c r="C21" s="257" t="s">
        <v>590</v>
      </c>
      <c r="D21" s="257" t="s">
        <v>591</v>
      </c>
      <c r="E21" s="257"/>
      <c r="F21" s="257"/>
      <c r="G21" s="257"/>
      <c r="H21" s="257"/>
      <c r="I21" s="257"/>
      <c r="J21" s="257"/>
      <c r="K21" s="299" t="s">
        <v>826</v>
      </c>
      <c r="L21" s="20" t="s">
        <v>592</v>
      </c>
      <c r="M21" s="299" t="s">
        <v>847</v>
      </c>
      <c r="N21" s="135">
        <v>45462</v>
      </c>
      <c r="O21" s="135"/>
      <c r="P21" s="135">
        <v>45488</v>
      </c>
      <c r="Q21" s="60" t="s">
        <v>258</v>
      </c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 t="s">
        <v>258</v>
      </c>
      <c r="AE21" s="60" t="s">
        <v>258</v>
      </c>
      <c r="AF21" s="60" t="s">
        <v>258</v>
      </c>
      <c r="AG21" s="60"/>
      <c r="AH21" s="60" t="s">
        <v>613</v>
      </c>
      <c r="AI21" s="60"/>
      <c r="AJ21" s="60"/>
      <c r="AK21" s="65">
        <v>4138.53</v>
      </c>
      <c r="AL21" s="8">
        <v>20</v>
      </c>
      <c r="AM21" s="8">
        <v>40</v>
      </c>
      <c r="AN21" s="11">
        <f t="shared" si="7"/>
        <v>60</v>
      </c>
      <c r="AO21" s="8">
        <v>20</v>
      </c>
      <c r="AP21" s="8"/>
      <c r="AQ21" s="8">
        <v>25</v>
      </c>
      <c r="AR21" s="8"/>
      <c r="AS21" s="7">
        <f t="shared" si="8"/>
        <v>25</v>
      </c>
      <c r="AT21" s="8">
        <v>0</v>
      </c>
      <c r="AU21" s="7">
        <v>5</v>
      </c>
      <c r="AV21" s="7">
        <f t="shared" si="9"/>
        <v>0</v>
      </c>
      <c r="AW21" s="9">
        <v>10</v>
      </c>
      <c r="AX21" s="9"/>
      <c r="AY21" s="9"/>
      <c r="AZ21" s="9"/>
      <c r="BA21" s="9">
        <f t="shared" si="4"/>
        <v>55</v>
      </c>
      <c r="BB21" s="297">
        <v>1200</v>
      </c>
      <c r="BC21" s="279">
        <v>1200</v>
      </c>
      <c r="BD21" s="279"/>
      <c r="BE21" s="279"/>
      <c r="BF21" s="279"/>
      <c r="BG21" s="32" t="s">
        <v>593</v>
      </c>
      <c r="BH21" s="148" t="s">
        <v>594</v>
      </c>
      <c r="BI21">
        <f t="shared" si="10"/>
        <v>27</v>
      </c>
    </row>
    <row r="22" spans="1:62" s="13" customFormat="1" x14ac:dyDescent="0.25">
      <c r="A22" s="7">
        <v>6</v>
      </c>
      <c r="B22" s="257" t="s">
        <v>66</v>
      </c>
      <c r="C22" s="257" t="s">
        <v>688</v>
      </c>
      <c r="D22" s="257" t="s">
        <v>689</v>
      </c>
      <c r="E22" s="257"/>
      <c r="F22" s="257"/>
      <c r="G22" s="257"/>
      <c r="H22" s="257"/>
      <c r="I22" s="257"/>
      <c r="J22" s="257"/>
      <c r="K22" s="299" t="s">
        <v>826</v>
      </c>
      <c r="L22" s="4" t="s">
        <v>690</v>
      </c>
      <c r="M22" s="299" t="s">
        <v>847</v>
      </c>
      <c r="N22" s="5">
        <v>45477</v>
      </c>
      <c r="O22" s="5"/>
      <c r="P22" s="5">
        <v>45490</v>
      </c>
      <c r="Q22" s="60" t="s">
        <v>258</v>
      </c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 t="s">
        <v>258</v>
      </c>
      <c r="AE22" s="60" t="s">
        <v>258</v>
      </c>
      <c r="AF22" s="60" t="s">
        <v>258</v>
      </c>
      <c r="AG22" s="60"/>
      <c r="AH22" s="60" t="s">
        <v>258</v>
      </c>
      <c r="AI22" s="60"/>
      <c r="AJ22" s="60"/>
      <c r="AK22" s="65">
        <v>4256.67</v>
      </c>
      <c r="AL22" s="7">
        <v>20</v>
      </c>
      <c r="AM22" s="7">
        <v>40</v>
      </c>
      <c r="AN22" s="11">
        <f t="shared" si="7"/>
        <v>60</v>
      </c>
      <c r="AO22" s="7">
        <v>20</v>
      </c>
      <c r="AP22" s="7"/>
      <c r="AQ22" s="7">
        <v>25</v>
      </c>
      <c r="AR22" s="7"/>
      <c r="AS22" s="7">
        <f t="shared" si="8"/>
        <v>25</v>
      </c>
      <c r="AT22" s="11">
        <v>0</v>
      </c>
      <c r="AU22" s="7">
        <v>5</v>
      </c>
      <c r="AV22" s="7">
        <f t="shared" si="9"/>
        <v>0</v>
      </c>
      <c r="AW22" s="9">
        <v>10</v>
      </c>
      <c r="AX22" s="9"/>
      <c r="AY22" s="9"/>
      <c r="AZ22" s="9"/>
      <c r="BA22" s="9">
        <f t="shared" si="4"/>
        <v>55</v>
      </c>
      <c r="BB22" s="297">
        <v>1200</v>
      </c>
      <c r="BC22" s="279">
        <v>1200</v>
      </c>
      <c r="BD22" s="279"/>
      <c r="BE22" s="279"/>
      <c r="BF22" s="279"/>
      <c r="BG22" s="32" t="s">
        <v>691</v>
      </c>
      <c r="BH22" s="148" t="s">
        <v>692</v>
      </c>
      <c r="BI22">
        <f t="shared" si="10"/>
        <v>27</v>
      </c>
      <c r="BJ22"/>
    </row>
    <row r="23" spans="1:62" s="13" customFormat="1" x14ac:dyDescent="0.25">
      <c r="A23" s="7">
        <v>7</v>
      </c>
      <c r="B23" s="257" t="s">
        <v>66</v>
      </c>
      <c r="C23" s="257" t="s">
        <v>90</v>
      </c>
      <c r="D23" s="257" t="s">
        <v>91</v>
      </c>
      <c r="E23" s="257"/>
      <c r="F23" s="257"/>
      <c r="G23" s="257"/>
      <c r="H23" s="257"/>
      <c r="I23" s="257"/>
      <c r="J23" s="257"/>
      <c r="K23" s="299" t="s">
        <v>826</v>
      </c>
      <c r="L23" s="4" t="s">
        <v>693</v>
      </c>
      <c r="M23" s="299" t="s">
        <v>847</v>
      </c>
      <c r="N23" s="5">
        <v>45477</v>
      </c>
      <c r="O23" s="5"/>
      <c r="P23" s="5">
        <v>45490</v>
      </c>
      <c r="Q23" s="60" t="s">
        <v>258</v>
      </c>
      <c r="R23" s="60"/>
      <c r="S23" s="60"/>
      <c r="T23" s="60"/>
      <c r="U23" s="60"/>
      <c r="V23" s="60"/>
      <c r="W23" s="60" t="s">
        <v>258</v>
      </c>
      <c r="X23" s="60"/>
      <c r="Y23" s="60"/>
      <c r="Z23" s="60"/>
      <c r="AA23" s="60"/>
      <c r="AB23" s="60"/>
      <c r="AC23" s="60"/>
      <c r="AD23" s="60"/>
      <c r="AE23" s="60" t="s">
        <v>258</v>
      </c>
      <c r="AF23" s="60" t="s">
        <v>258</v>
      </c>
      <c r="AG23" s="60"/>
      <c r="AH23" s="60" t="s">
        <v>258</v>
      </c>
      <c r="AI23" s="60"/>
      <c r="AJ23" s="60"/>
      <c r="AK23" s="65">
        <v>5553.33</v>
      </c>
      <c r="AL23" s="7">
        <v>20</v>
      </c>
      <c r="AM23" s="7">
        <v>40</v>
      </c>
      <c r="AN23" s="11">
        <f t="shared" si="7"/>
        <v>60</v>
      </c>
      <c r="AO23" s="7">
        <v>20</v>
      </c>
      <c r="AP23" s="7"/>
      <c r="AQ23" s="7">
        <v>25</v>
      </c>
      <c r="AR23" s="7"/>
      <c r="AS23" s="7">
        <f t="shared" si="8"/>
        <v>25</v>
      </c>
      <c r="AT23" s="11">
        <v>0</v>
      </c>
      <c r="AU23" s="7">
        <v>5</v>
      </c>
      <c r="AV23" s="7">
        <f t="shared" si="9"/>
        <v>0</v>
      </c>
      <c r="AW23" s="9">
        <v>10</v>
      </c>
      <c r="AX23" s="9"/>
      <c r="AY23" s="9"/>
      <c r="AZ23" s="9"/>
      <c r="BA23" s="9">
        <f t="shared" si="4"/>
        <v>55</v>
      </c>
      <c r="BB23" s="297">
        <v>1200</v>
      </c>
      <c r="BC23" s="279">
        <v>1200</v>
      </c>
      <c r="BD23" s="279"/>
      <c r="BE23" s="279"/>
      <c r="BF23" s="279"/>
      <c r="BG23" s="32" t="s">
        <v>694</v>
      </c>
      <c r="BH23" s="148" t="s">
        <v>695</v>
      </c>
      <c r="BI23">
        <f t="shared" si="10"/>
        <v>27</v>
      </c>
      <c r="BJ23"/>
    </row>
    <row r="24" spans="1:62" s="13" customFormat="1" x14ac:dyDescent="0.25">
      <c r="A24" s="7">
        <v>71</v>
      </c>
      <c r="B24" s="257" t="s">
        <v>772</v>
      </c>
      <c r="C24" s="300" t="s">
        <v>177</v>
      </c>
      <c r="D24" s="300" t="s">
        <v>791</v>
      </c>
      <c r="E24" s="300"/>
      <c r="F24" s="300"/>
      <c r="G24" s="300"/>
      <c r="H24" s="300"/>
      <c r="I24" s="300"/>
      <c r="J24" s="300"/>
      <c r="K24" s="299" t="s">
        <v>826</v>
      </c>
      <c r="L24" s="4" t="s">
        <v>792</v>
      </c>
      <c r="M24" s="299" t="s">
        <v>847</v>
      </c>
      <c r="N24" s="5">
        <v>45464</v>
      </c>
      <c r="O24" s="5"/>
      <c r="P24" s="135">
        <v>45488</v>
      </c>
      <c r="Q24" s="60" t="s">
        <v>258</v>
      </c>
      <c r="R24" s="60"/>
      <c r="S24" s="60"/>
      <c r="T24" s="60"/>
      <c r="U24" s="60"/>
      <c r="V24" s="60" t="s">
        <v>258</v>
      </c>
      <c r="W24" s="60" t="s">
        <v>258</v>
      </c>
      <c r="X24" s="60"/>
      <c r="Y24" s="60"/>
      <c r="Z24" s="60"/>
      <c r="AA24" s="60"/>
      <c r="AB24" s="60"/>
      <c r="AC24" s="60"/>
      <c r="AD24" s="60"/>
      <c r="AE24" s="60" t="s">
        <v>258</v>
      </c>
      <c r="AF24" s="60" t="s">
        <v>258</v>
      </c>
      <c r="AG24" s="60"/>
      <c r="AH24" s="60" t="s">
        <v>258</v>
      </c>
      <c r="AI24" s="60"/>
      <c r="AJ24" s="60"/>
      <c r="AK24" s="65">
        <v>5598.55</v>
      </c>
      <c r="AL24" s="7">
        <v>20</v>
      </c>
      <c r="AM24" s="7">
        <v>40</v>
      </c>
      <c r="AN24" s="11">
        <f t="shared" si="7"/>
        <v>60</v>
      </c>
      <c r="AO24" s="7">
        <v>20</v>
      </c>
      <c r="AP24" s="7"/>
      <c r="AQ24" s="7">
        <v>25</v>
      </c>
      <c r="AR24" s="7"/>
      <c r="AS24" s="7">
        <f t="shared" si="8"/>
        <v>25</v>
      </c>
      <c r="AT24" s="7">
        <v>0</v>
      </c>
      <c r="AU24" s="7">
        <v>5</v>
      </c>
      <c r="AV24" s="7">
        <f t="shared" si="9"/>
        <v>0</v>
      </c>
      <c r="AW24" s="9">
        <v>10</v>
      </c>
      <c r="AX24" s="9"/>
      <c r="AY24" s="9"/>
      <c r="AZ24" s="9"/>
      <c r="BA24" s="9">
        <f t="shared" si="4"/>
        <v>55</v>
      </c>
      <c r="BB24" s="298">
        <v>1200</v>
      </c>
      <c r="BC24" s="280">
        <v>1200</v>
      </c>
      <c r="BD24" s="280"/>
      <c r="BE24" s="280"/>
      <c r="BF24" s="280"/>
      <c r="BG24" s="32" t="s">
        <v>793</v>
      </c>
      <c r="BH24" s="148" t="s">
        <v>794</v>
      </c>
      <c r="BI24">
        <f t="shared" si="10"/>
        <v>27</v>
      </c>
      <c r="BJ24"/>
    </row>
    <row r="25" spans="1:62" s="13" customFormat="1" x14ac:dyDescent="0.25">
      <c r="A25" s="7">
        <v>110</v>
      </c>
      <c r="B25" s="257" t="s">
        <v>413</v>
      </c>
      <c r="C25" s="257" t="s">
        <v>597</v>
      </c>
      <c r="D25" s="257" t="s">
        <v>598</v>
      </c>
      <c r="E25" s="257"/>
      <c r="F25" s="257"/>
      <c r="G25" s="257"/>
      <c r="H25" s="257"/>
      <c r="I25" s="257"/>
      <c r="J25" s="257"/>
      <c r="K25" s="299" t="s">
        <v>826</v>
      </c>
      <c r="L25" s="20" t="s">
        <v>599</v>
      </c>
      <c r="M25" s="299" t="s">
        <v>847</v>
      </c>
      <c r="N25" s="135">
        <v>45468</v>
      </c>
      <c r="O25" s="135"/>
      <c r="P25" s="135">
        <v>45488</v>
      </c>
      <c r="Q25" s="60" t="s">
        <v>258</v>
      </c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 t="s">
        <v>258</v>
      </c>
      <c r="AD25" s="60"/>
      <c r="AE25" s="60" t="s">
        <v>258</v>
      </c>
      <c r="AF25" s="60" t="s">
        <v>258</v>
      </c>
      <c r="AG25" s="60"/>
      <c r="AH25" s="60" t="s">
        <v>258</v>
      </c>
      <c r="AI25" s="60"/>
      <c r="AJ25" s="60"/>
      <c r="AK25" s="65">
        <v>5769.33</v>
      </c>
      <c r="AL25" s="8">
        <v>20</v>
      </c>
      <c r="AM25" s="8">
        <v>40</v>
      </c>
      <c r="AN25" s="11">
        <f t="shared" si="7"/>
        <v>60</v>
      </c>
      <c r="AO25" s="8">
        <v>20</v>
      </c>
      <c r="AP25" s="8"/>
      <c r="AQ25" s="8">
        <v>25</v>
      </c>
      <c r="AR25" s="8"/>
      <c r="AS25" s="7">
        <f t="shared" si="8"/>
        <v>25</v>
      </c>
      <c r="AT25" s="8">
        <v>0</v>
      </c>
      <c r="AU25" s="7">
        <v>5</v>
      </c>
      <c r="AV25" s="7">
        <f t="shared" si="9"/>
        <v>0</v>
      </c>
      <c r="AW25" s="9">
        <v>10</v>
      </c>
      <c r="AX25" s="9"/>
      <c r="AY25" s="9"/>
      <c r="AZ25" s="9"/>
      <c r="BA25" s="9">
        <f t="shared" si="4"/>
        <v>55</v>
      </c>
      <c r="BB25" s="297">
        <v>1200</v>
      </c>
      <c r="BC25" s="279">
        <v>1200</v>
      </c>
      <c r="BD25" s="279"/>
      <c r="BE25" s="279"/>
      <c r="BF25" s="279"/>
      <c r="BG25" s="32" t="s">
        <v>600</v>
      </c>
      <c r="BH25" s="148" t="s">
        <v>601</v>
      </c>
      <c r="BI25">
        <f t="shared" si="10"/>
        <v>27</v>
      </c>
    </row>
    <row r="26" spans="1:62" s="13" customFormat="1" x14ac:dyDescent="0.25">
      <c r="A26" s="7">
        <v>92</v>
      </c>
      <c r="B26" s="257" t="s">
        <v>535</v>
      </c>
      <c r="C26" s="257" t="s">
        <v>162</v>
      </c>
      <c r="D26" s="257" t="s">
        <v>163</v>
      </c>
      <c r="E26" s="257"/>
      <c r="F26" s="257"/>
      <c r="G26" s="257"/>
      <c r="H26" s="257"/>
      <c r="I26" s="257"/>
      <c r="J26" s="257"/>
      <c r="K26" s="299" t="s">
        <v>826</v>
      </c>
      <c r="L26" s="20" t="s">
        <v>540</v>
      </c>
      <c r="M26" s="299" t="s">
        <v>847</v>
      </c>
      <c r="N26" s="135">
        <v>45469</v>
      </c>
      <c r="O26" s="135"/>
      <c r="P26" s="135">
        <v>45488</v>
      </c>
      <c r="Q26" s="60" t="s">
        <v>258</v>
      </c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 t="s">
        <v>258</v>
      </c>
      <c r="AE26" s="60" t="s">
        <v>258</v>
      </c>
      <c r="AF26" s="60" t="s">
        <v>258</v>
      </c>
      <c r="AG26" s="60"/>
      <c r="AH26" s="60" t="s">
        <v>258</v>
      </c>
      <c r="AI26" s="60"/>
      <c r="AJ26" s="60"/>
      <c r="AK26" s="65">
        <v>5889.88</v>
      </c>
      <c r="AL26" s="8">
        <v>20</v>
      </c>
      <c r="AM26" s="8">
        <v>40</v>
      </c>
      <c r="AN26" s="11">
        <f t="shared" si="7"/>
        <v>60</v>
      </c>
      <c r="AO26" s="8">
        <v>20</v>
      </c>
      <c r="AP26" s="8"/>
      <c r="AQ26" s="8">
        <v>25</v>
      </c>
      <c r="AR26" s="8"/>
      <c r="AS26" s="7">
        <f t="shared" si="8"/>
        <v>25</v>
      </c>
      <c r="AT26" s="8">
        <v>0</v>
      </c>
      <c r="AU26" s="7">
        <v>5</v>
      </c>
      <c r="AV26" s="7">
        <f t="shared" si="9"/>
        <v>0</v>
      </c>
      <c r="AW26" s="9">
        <v>10</v>
      </c>
      <c r="AX26" s="9"/>
      <c r="AY26" s="9"/>
      <c r="AZ26" s="9"/>
      <c r="BA26" s="9">
        <f t="shared" si="4"/>
        <v>55</v>
      </c>
      <c r="BB26" s="297">
        <v>1200</v>
      </c>
      <c r="BC26" s="279">
        <v>1200</v>
      </c>
      <c r="BD26" s="279"/>
      <c r="BE26" s="279"/>
      <c r="BF26" s="279"/>
      <c r="BG26" s="32" t="s">
        <v>541</v>
      </c>
      <c r="BH26" s="168" t="s">
        <v>542</v>
      </c>
      <c r="BI26">
        <f t="shared" si="10"/>
        <v>27</v>
      </c>
      <c r="BJ26"/>
    </row>
    <row r="27" spans="1:62" s="13" customFormat="1" x14ac:dyDescent="0.25">
      <c r="A27" s="7">
        <v>53</v>
      </c>
      <c r="B27" s="257" t="s">
        <v>425</v>
      </c>
      <c r="C27" s="300" t="s">
        <v>115</v>
      </c>
      <c r="D27" s="300" t="s">
        <v>116</v>
      </c>
      <c r="E27" s="300"/>
      <c r="F27" s="300"/>
      <c r="G27" s="300"/>
      <c r="H27" s="300"/>
      <c r="I27" s="300"/>
      <c r="J27" s="300"/>
      <c r="K27" s="299" t="s">
        <v>826</v>
      </c>
      <c r="L27" s="4" t="s">
        <v>117</v>
      </c>
      <c r="M27" s="299" t="s">
        <v>847</v>
      </c>
      <c r="N27" s="5">
        <v>45467</v>
      </c>
      <c r="O27" s="5"/>
      <c r="P27" s="5">
        <v>45490</v>
      </c>
      <c r="Q27" s="60" t="s">
        <v>258</v>
      </c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 t="s">
        <v>258</v>
      </c>
      <c r="AE27" s="60" t="s">
        <v>258</v>
      </c>
      <c r="AF27" s="60" t="s">
        <v>258</v>
      </c>
      <c r="AG27" s="60"/>
      <c r="AH27" s="60" t="s">
        <v>258</v>
      </c>
      <c r="AI27" s="60"/>
      <c r="AJ27" s="60"/>
      <c r="AK27" s="65">
        <v>14850</v>
      </c>
      <c r="AL27" s="7">
        <v>20</v>
      </c>
      <c r="AM27" s="7">
        <v>40</v>
      </c>
      <c r="AN27" s="11">
        <f t="shared" ref="AN27:AN50" si="11">AL27+AM27</f>
        <v>60</v>
      </c>
      <c r="AO27" s="7">
        <v>20</v>
      </c>
      <c r="AP27" s="7"/>
      <c r="AQ27" s="7">
        <v>25</v>
      </c>
      <c r="AR27" s="7"/>
      <c r="AS27" s="7">
        <f t="shared" ref="AS27:AS66" si="12">AR27+AQ27+AP27</f>
        <v>25</v>
      </c>
      <c r="AT27" s="7">
        <v>1</v>
      </c>
      <c r="AU27" s="7">
        <v>5</v>
      </c>
      <c r="AV27" s="7">
        <f t="shared" ref="AV27:AV28" si="13">AU27*AT27</f>
        <v>5</v>
      </c>
      <c r="AW27" s="9"/>
      <c r="AX27" s="9"/>
      <c r="AY27" s="9">
        <v>5</v>
      </c>
      <c r="AZ27" s="9"/>
      <c r="BA27" s="9">
        <f t="shared" ref="BA27:BA35" si="14">+AZ27+AY27+AX27+AW27+AV27+AS27+AO27</f>
        <v>55</v>
      </c>
      <c r="BB27" s="297">
        <v>1200</v>
      </c>
      <c r="BC27" s="279">
        <v>1200</v>
      </c>
      <c r="BD27" s="279"/>
      <c r="BE27" s="279"/>
      <c r="BF27" s="279"/>
      <c r="BG27" s="32" t="s">
        <v>426</v>
      </c>
      <c r="BH27" s="148" t="s">
        <v>656</v>
      </c>
      <c r="BI27">
        <f t="shared" ref="BI27:BI50" si="15">LEN(BH27)</f>
        <v>27</v>
      </c>
      <c r="BJ27"/>
    </row>
    <row r="28" spans="1:62" s="13" customFormat="1" x14ac:dyDescent="0.25">
      <c r="A28" s="7">
        <v>14</v>
      </c>
      <c r="B28" s="257" t="s">
        <v>66</v>
      </c>
      <c r="C28" s="257" t="s">
        <v>75</v>
      </c>
      <c r="D28" s="257" t="s">
        <v>76</v>
      </c>
      <c r="E28" s="257"/>
      <c r="F28" s="257"/>
      <c r="G28" s="257"/>
      <c r="H28" s="257"/>
      <c r="I28" s="257"/>
      <c r="J28" s="257"/>
      <c r="K28" s="299" t="s">
        <v>826</v>
      </c>
      <c r="L28" s="4" t="s">
        <v>448</v>
      </c>
      <c r="M28" s="299" t="s">
        <v>847</v>
      </c>
      <c r="N28" s="5">
        <v>45468</v>
      </c>
      <c r="O28" s="5"/>
      <c r="P28" s="5">
        <v>45490</v>
      </c>
      <c r="Q28" s="60" t="s">
        <v>258</v>
      </c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 t="s">
        <v>258</v>
      </c>
      <c r="AF28" s="60" t="s">
        <v>258</v>
      </c>
      <c r="AG28" s="60"/>
      <c r="AH28" s="60" t="s">
        <v>258</v>
      </c>
      <c r="AI28" s="60"/>
      <c r="AJ28" s="60"/>
      <c r="AK28" s="65">
        <v>6640.67</v>
      </c>
      <c r="AL28" s="7">
        <v>10</v>
      </c>
      <c r="AM28" s="7">
        <v>40</v>
      </c>
      <c r="AN28" s="11">
        <f t="shared" si="11"/>
        <v>50</v>
      </c>
      <c r="AO28" s="7">
        <v>12</v>
      </c>
      <c r="AP28" s="7"/>
      <c r="AQ28" s="7">
        <v>25</v>
      </c>
      <c r="AR28" s="7"/>
      <c r="AS28" s="7">
        <f t="shared" si="12"/>
        <v>25</v>
      </c>
      <c r="AT28" s="7">
        <v>2</v>
      </c>
      <c r="AU28" s="7">
        <v>5</v>
      </c>
      <c r="AV28" s="7">
        <f t="shared" si="13"/>
        <v>10</v>
      </c>
      <c r="AW28" s="9"/>
      <c r="AX28" s="9">
        <v>7</v>
      </c>
      <c r="AY28" s="9"/>
      <c r="AZ28" s="9"/>
      <c r="BA28" s="9">
        <f t="shared" si="14"/>
        <v>54</v>
      </c>
      <c r="BB28" s="297">
        <v>1200</v>
      </c>
      <c r="BC28" s="279">
        <v>1200</v>
      </c>
      <c r="BD28" s="279"/>
      <c r="BE28" s="279"/>
      <c r="BF28" s="279"/>
      <c r="BG28" s="32" t="s">
        <v>449</v>
      </c>
      <c r="BH28" s="148" t="s">
        <v>450</v>
      </c>
      <c r="BI28">
        <f t="shared" si="15"/>
        <v>27</v>
      </c>
      <c r="BJ28"/>
    </row>
    <row r="29" spans="1:62" s="13" customFormat="1" x14ac:dyDescent="0.25">
      <c r="A29" s="7">
        <v>118</v>
      </c>
      <c r="B29" s="257" t="s">
        <v>413</v>
      </c>
      <c r="C29" s="257" t="s">
        <v>667</v>
      </c>
      <c r="D29" s="257" t="s">
        <v>668</v>
      </c>
      <c r="E29" s="257"/>
      <c r="F29" s="257"/>
      <c r="G29" s="257"/>
      <c r="H29" s="257"/>
      <c r="I29" s="257"/>
      <c r="J29" s="257"/>
      <c r="K29" s="299" t="s">
        <v>826</v>
      </c>
      <c r="L29" s="20" t="s">
        <v>669</v>
      </c>
      <c r="M29" s="299" t="s">
        <v>847</v>
      </c>
      <c r="N29" s="135">
        <v>45476</v>
      </c>
      <c r="O29" s="135"/>
      <c r="P29" s="135">
        <v>45488</v>
      </c>
      <c r="Q29" s="60"/>
      <c r="R29" s="60" t="s">
        <v>258</v>
      </c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 t="s">
        <v>258</v>
      </c>
      <c r="AE29" s="60" t="s">
        <v>258</v>
      </c>
      <c r="AF29" s="60"/>
      <c r="AG29" s="60" t="s">
        <v>258</v>
      </c>
      <c r="AH29" s="60"/>
      <c r="AI29" s="60"/>
      <c r="AJ29" s="26" t="s">
        <v>262</v>
      </c>
      <c r="AK29" s="65">
        <v>10077.469999999999</v>
      </c>
      <c r="AL29" s="8">
        <v>10</v>
      </c>
      <c r="AM29" s="8">
        <v>40</v>
      </c>
      <c r="AN29" s="11">
        <f t="shared" si="11"/>
        <v>50</v>
      </c>
      <c r="AO29" s="8">
        <v>12</v>
      </c>
      <c r="AP29" s="8">
        <v>35</v>
      </c>
      <c r="AQ29" s="8"/>
      <c r="AR29" s="8"/>
      <c r="AS29" s="7">
        <f t="shared" si="12"/>
        <v>35</v>
      </c>
      <c r="AT29" s="8">
        <v>1</v>
      </c>
      <c r="AU29" s="7">
        <v>5</v>
      </c>
      <c r="AV29" s="7">
        <v>0</v>
      </c>
      <c r="AW29" s="9"/>
      <c r="AX29" s="9">
        <v>7</v>
      </c>
      <c r="AY29" s="9"/>
      <c r="AZ29" s="9"/>
      <c r="BA29" s="9">
        <f t="shared" si="14"/>
        <v>54</v>
      </c>
      <c r="BB29" s="295">
        <f>240*12/2</f>
        <v>1440</v>
      </c>
      <c r="BC29" s="277">
        <f>240*12/2</f>
        <v>1440</v>
      </c>
      <c r="BD29" s="277"/>
      <c r="BE29" s="277"/>
      <c r="BF29" s="277"/>
      <c r="BG29" s="32" t="s">
        <v>670</v>
      </c>
      <c r="BH29" s="148" t="s">
        <v>671</v>
      </c>
      <c r="BI29">
        <f t="shared" si="15"/>
        <v>27</v>
      </c>
      <c r="BJ29" s="13">
        <v>20</v>
      </c>
    </row>
    <row r="30" spans="1:62" s="13" customFormat="1" x14ac:dyDescent="0.25">
      <c r="A30" s="7">
        <v>51</v>
      </c>
      <c r="B30" s="257" t="s">
        <v>425</v>
      </c>
      <c r="C30" s="300" t="s">
        <v>466</v>
      </c>
      <c r="D30" s="300" t="s">
        <v>467</v>
      </c>
      <c r="E30" s="300"/>
      <c r="F30" s="300"/>
      <c r="G30" s="300"/>
      <c r="H30" s="300"/>
      <c r="I30" s="300"/>
      <c r="J30" s="300"/>
      <c r="K30" s="299" t="s">
        <v>826</v>
      </c>
      <c r="L30" s="4" t="s">
        <v>468</v>
      </c>
      <c r="M30" s="299" t="s">
        <v>847</v>
      </c>
      <c r="N30" s="5">
        <v>45463</v>
      </c>
      <c r="O30" s="5"/>
      <c r="P30" s="5">
        <v>45490</v>
      </c>
      <c r="Q30" s="60"/>
      <c r="R30" s="60" t="s">
        <v>258</v>
      </c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 t="s">
        <v>258</v>
      </c>
      <c r="AE30" s="60" t="s">
        <v>258</v>
      </c>
      <c r="AF30" s="60" t="s">
        <v>258</v>
      </c>
      <c r="AG30" s="60" t="s">
        <v>258</v>
      </c>
      <c r="AH30" s="60"/>
      <c r="AI30" s="60"/>
      <c r="AJ30" s="60"/>
      <c r="AK30" s="65">
        <v>11119.01</v>
      </c>
      <c r="AL30" s="7">
        <v>20</v>
      </c>
      <c r="AM30" s="7">
        <v>30</v>
      </c>
      <c r="AN30" s="11">
        <f t="shared" si="11"/>
        <v>50</v>
      </c>
      <c r="AO30" s="7">
        <v>12</v>
      </c>
      <c r="AP30" s="7">
        <v>35</v>
      </c>
      <c r="AQ30" s="7"/>
      <c r="AR30" s="7"/>
      <c r="AS30" s="7">
        <f t="shared" si="12"/>
        <v>35</v>
      </c>
      <c r="AT30" s="7">
        <v>0</v>
      </c>
      <c r="AU30" s="7">
        <v>5</v>
      </c>
      <c r="AV30" s="7">
        <f t="shared" ref="AV30:AV38" si="16">AU30*AT30</f>
        <v>0</v>
      </c>
      <c r="AW30" s="9"/>
      <c r="AX30" s="9">
        <v>7</v>
      </c>
      <c r="AY30" s="9"/>
      <c r="AZ30" s="9"/>
      <c r="BA30" s="9">
        <f t="shared" si="14"/>
        <v>54</v>
      </c>
      <c r="BB30" s="297">
        <f>180*12</f>
        <v>2160</v>
      </c>
      <c r="BC30" s="279">
        <f>180*12</f>
        <v>2160</v>
      </c>
      <c r="BD30" s="279"/>
      <c r="BE30" s="279"/>
      <c r="BF30" s="279"/>
      <c r="BG30" s="32" t="s">
        <v>469</v>
      </c>
      <c r="BH30" s="148" t="s">
        <v>470</v>
      </c>
      <c r="BI30">
        <f t="shared" si="15"/>
        <v>27</v>
      </c>
      <c r="BJ30">
        <v>30</v>
      </c>
    </row>
    <row r="31" spans="1:62" s="13" customFormat="1" x14ac:dyDescent="0.25">
      <c r="A31" s="7">
        <v>106</v>
      </c>
      <c r="B31" s="257" t="s">
        <v>413</v>
      </c>
      <c r="C31" s="257" t="s">
        <v>522</v>
      </c>
      <c r="D31" s="257" t="s">
        <v>140</v>
      </c>
      <c r="E31" s="257"/>
      <c r="F31" s="257"/>
      <c r="G31" s="257"/>
      <c r="H31" s="257"/>
      <c r="I31" s="257"/>
      <c r="J31" s="257"/>
      <c r="K31" s="299" t="s">
        <v>826</v>
      </c>
      <c r="L31" s="20" t="s">
        <v>141</v>
      </c>
      <c r="M31" s="299" t="s">
        <v>847</v>
      </c>
      <c r="N31" s="135">
        <v>45455</v>
      </c>
      <c r="O31" s="135"/>
      <c r="P31" s="135">
        <v>45488</v>
      </c>
      <c r="Q31" s="60" t="s">
        <v>258</v>
      </c>
      <c r="R31" s="60"/>
      <c r="S31" s="60"/>
      <c r="T31" s="60"/>
      <c r="U31" s="60"/>
      <c r="V31" s="60" t="s">
        <v>258</v>
      </c>
      <c r="W31" s="60"/>
      <c r="X31" s="60"/>
      <c r="Y31" s="60"/>
      <c r="Z31" s="60"/>
      <c r="AA31" s="60"/>
      <c r="AB31" s="60"/>
      <c r="AC31" s="60" t="s">
        <v>258</v>
      </c>
      <c r="AD31" s="60"/>
      <c r="AE31" s="60" t="s">
        <v>258</v>
      </c>
      <c r="AF31" s="60" t="s">
        <v>258</v>
      </c>
      <c r="AG31" s="26"/>
      <c r="AH31" s="26" t="s">
        <v>258</v>
      </c>
      <c r="AI31" s="26"/>
      <c r="AJ31" s="60"/>
      <c r="AK31" s="65">
        <v>6604.67</v>
      </c>
      <c r="AL31" s="8">
        <v>20</v>
      </c>
      <c r="AM31" s="8">
        <v>40</v>
      </c>
      <c r="AN31" s="11">
        <f t="shared" si="11"/>
        <v>60</v>
      </c>
      <c r="AO31" s="8">
        <v>20</v>
      </c>
      <c r="AP31" s="8"/>
      <c r="AQ31" s="8">
        <v>25</v>
      </c>
      <c r="AR31" s="8"/>
      <c r="AS31" s="7">
        <f t="shared" si="12"/>
        <v>25</v>
      </c>
      <c r="AT31" s="8">
        <v>0</v>
      </c>
      <c r="AU31" s="7">
        <v>5</v>
      </c>
      <c r="AV31" s="7">
        <f t="shared" si="16"/>
        <v>0</v>
      </c>
      <c r="AW31" s="9"/>
      <c r="AX31" s="9">
        <v>7</v>
      </c>
      <c r="AY31" s="9"/>
      <c r="AZ31" s="9"/>
      <c r="BA31" s="9">
        <f t="shared" si="14"/>
        <v>52</v>
      </c>
      <c r="BB31" s="297">
        <v>1200</v>
      </c>
      <c r="BC31" s="279">
        <v>1200</v>
      </c>
      <c r="BD31" s="279"/>
      <c r="BE31" s="279"/>
      <c r="BF31" s="279"/>
      <c r="BG31" s="32" t="s">
        <v>523</v>
      </c>
      <c r="BH31" s="148" t="s">
        <v>524</v>
      </c>
      <c r="BI31">
        <f t="shared" si="15"/>
        <v>27</v>
      </c>
    </row>
    <row r="32" spans="1:62" s="13" customFormat="1" x14ac:dyDescent="0.25">
      <c r="A32" s="7">
        <v>91</v>
      </c>
      <c r="B32" s="257" t="s">
        <v>9</v>
      </c>
      <c r="C32" s="257" t="s">
        <v>125</v>
      </c>
      <c r="D32" s="257" t="s">
        <v>86</v>
      </c>
      <c r="E32" s="257"/>
      <c r="F32" s="257"/>
      <c r="G32" s="257"/>
      <c r="H32" s="257"/>
      <c r="I32" s="257"/>
      <c r="J32" s="257"/>
      <c r="K32" s="299" t="s">
        <v>826</v>
      </c>
      <c r="L32" s="4" t="s">
        <v>360</v>
      </c>
      <c r="M32" s="299" t="s">
        <v>847</v>
      </c>
      <c r="N32" s="5">
        <v>45457</v>
      </c>
      <c r="O32" s="5"/>
      <c r="P32" s="4"/>
      <c r="Q32" s="60" t="s">
        <v>258</v>
      </c>
      <c r="R32" s="60"/>
      <c r="S32" s="60"/>
      <c r="T32" s="60"/>
      <c r="U32" s="60"/>
      <c r="V32" s="60"/>
      <c r="W32" s="60" t="s">
        <v>258</v>
      </c>
      <c r="X32" s="60"/>
      <c r="Y32" s="60"/>
      <c r="Z32" s="60"/>
      <c r="AA32" s="60"/>
      <c r="AB32" s="60"/>
      <c r="AC32" s="60"/>
      <c r="AD32" s="60"/>
      <c r="AE32" s="60" t="s">
        <v>258</v>
      </c>
      <c r="AF32" s="60" t="s">
        <v>258</v>
      </c>
      <c r="AG32" s="60"/>
      <c r="AH32" s="60" t="s">
        <v>258</v>
      </c>
      <c r="AI32" s="60"/>
      <c r="AJ32" s="60"/>
      <c r="AK32" s="65">
        <v>7152.17</v>
      </c>
      <c r="AL32" s="7">
        <v>20</v>
      </c>
      <c r="AM32" s="7">
        <v>40</v>
      </c>
      <c r="AN32" s="11">
        <f t="shared" si="11"/>
        <v>60</v>
      </c>
      <c r="AO32" s="7">
        <v>20</v>
      </c>
      <c r="AP32" s="7"/>
      <c r="AQ32" s="7">
        <v>25</v>
      </c>
      <c r="AR32" s="7"/>
      <c r="AS32" s="7">
        <f t="shared" si="12"/>
        <v>25</v>
      </c>
      <c r="AT32" s="7">
        <v>0</v>
      </c>
      <c r="AU32" s="7">
        <v>5</v>
      </c>
      <c r="AV32" s="7">
        <f t="shared" si="16"/>
        <v>0</v>
      </c>
      <c r="AW32" s="8"/>
      <c r="AX32" s="8">
        <v>7</v>
      </c>
      <c r="AY32" s="8"/>
      <c r="AZ32" s="8"/>
      <c r="BA32" s="9">
        <f t="shared" si="14"/>
        <v>52</v>
      </c>
      <c r="BB32" s="298">
        <v>1200</v>
      </c>
      <c r="BC32" s="280">
        <v>1200</v>
      </c>
      <c r="BD32" s="280"/>
      <c r="BE32" s="280"/>
      <c r="BF32" s="280"/>
      <c r="BG32" s="32" t="s">
        <v>361</v>
      </c>
      <c r="BH32" s="148" t="s">
        <v>362</v>
      </c>
      <c r="BI32">
        <f t="shared" si="15"/>
        <v>27</v>
      </c>
      <c r="BJ32"/>
    </row>
    <row r="33" spans="1:186" s="13" customFormat="1" x14ac:dyDescent="0.25">
      <c r="A33" s="7">
        <v>126</v>
      </c>
      <c r="B33" s="257" t="s">
        <v>387</v>
      </c>
      <c r="C33" s="300" t="s">
        <v>170</v>
      </c>
      <c r="D33" s="300" t="s">
        <v>116</v>
      </c>
      <c r="E33" s="300"/>
      <c r="F33" s="300"/>
      <c r="G33" s="300"/>
      <c r="H33" s="300"/>
      <c r="I33" s="300"/>
      <c r="J33" s="300"/>
      <c r="K33" s="299" t="s">
        <v>826</v>
      </c>
      <c r="L33" s="4" t="s">
        <v>171</v>
      </c>
      <c r="M33" s="299" t="s">
        <v>847</v>
      </c>
      <c r="N33" s="5">
        <v>45453</v>
      </c>
      <c r="O33" s="5"/>
      <c r="P33" s="135">
        <v>45488</v>
      </c>
      <c r="Q33" s="60" t="s">
        <v>258</v>
      </c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 t="s">
        <v>258</v>
      </c>
      <c r="AE33" s="60" t="s">
        <v>258</v>
      </c>
      <c r="AF33" s="60"/>
      <c r="AG33" s="60"/>
      <c r="AH33" s="60" t="s">
        <v>258</v>
      </c>
      <c r="AI33" s="60"/>
      <c r="AJ33" s="60"/>
      <c r="AK33" s="65">
        <v>7437.7</v>
      </c>
      <c r="AL33" s="7">
        <v>20</v>
      </c>
      <c r="AM33" s="7">
        <v>40</v>
      </c>
      <c r="AN33" s="11">
        <f t="shared" si="11"/>
        <v>60</v>
      </c>
      <c r="AO33" s="7">
        <v>20</v>
      </c>
      <c r="AP33" s="7"/>
      <c r="AQ33" s="7">
        <v>25</v>
      </c>
      <c r="AR33" s="7"/>
      <c r="AS33" s="7">
        <f t="shared" si="12"/>
        <v>25</v>
      </c>
      <c r="AT33" s="7">
        <v>0</v>
      </c>
      <c r="AU33" s="7">
        <v>5</v>
      </c>
      <c r="AV33" s="7">
        <f t="shared" si="16"/>
        <v>0</v>
      </c>
      <c r="AW33" s="8"/>
      <c r="AX33" s="8">
        <v>7</v>
      </c>
      <c r="AY33" s="8"/>
      <c r="AZ33" s="8"/>
      <c r="BA33" s="9">
        <f t="shared" si="14"/>
        <v>52</v>
      </c>
      <c r="BB33" s="297">
        <v>1200</v>
      </c>
      <c r="BC33" s="279">
        <v>1200</v>
      </c>
      <c r="BD33" s="279"/>
      <c r="BE33" s="279"/>
      <c r="BF33" s="279"/>
      <c r="BG33" s="33" t="s">
        <v>399</v>
      </c>
      <c r="BH33" s="159" t="s">
        <v>400</v>
      </c>
      <c r="BI33">
        <f t="shared" si="15"/>
        <v>27</v>
      </c>
      <c r="BJ33"/>
    </row>
    <row r="34" spans="1:186" s="13" customFormat="1" x14ac:dyDescent="0.25">
      <c r="A34" s="7">
        <v>40</v>
      </c>
      <c r="B34" s="257" t="s">
        <v>40</v>
      </c>
      <c r="C34" s="257" t="s">
        <v>62</v>
      </c>
      <c r="D34" s="257" t="s">
        <v>63</v>
      </c>
      <c r="E34" s="257"/>
      <c r="F34" s="257"/>
      <c r="G34" s="257"/>
      <c r="H34" s="257"/>
      <c r="I34" s="257"/>
      <c r="J34" s="257"/>
      <c r="K34" s="299" t="s">
        <v>826</v>
      </c>
      <c r="L34" s="20" t="s">
        <v>64</v>
      </c>
      <c r="M34" s="299" t="s">
        <v>847</v>
      </c>
      <c r="N34" s="135">
        <v>45457</v>
      </c>
      <c r="O34" s="135"/>
      <c r="P34" s="135">
        <v>45488</v>
      </c>
      <c r="Q34" s="60" t="s">
        <v>258</v>
      </c>
      <c r="R34" s="60"/>
      <c r="S34" s="60"/>
      <c r="T34" s="60"/>
      <c r="U34" s="60"/>
      <c r="V34" s="60" t="s">
        <v>258</v>
      </c>
      <c r="W34" s="60" t="s">
        <v>258</v>
      </c>
      <c r="X34" s="60"/>
      <c r="Y34" s="60"/>
      <c r="Z34" s="60"/>
      <c r="AA34" s="60"/>
      <c r="AB34" s="60"/>
      <c r="AC34" s="60"/>
      <c r="AD34" s="60"/>
      <c r="AE34" s="60" t="s">
        <v>258</v>
      </c>
      <c r="AF34" s="60" t="s">
        <v>258</v>
      </c>
      <c r="AG34" s="60"/>
      <c r="AH34" s="60" t="s">
        <v>258</v>
      </c>
      <c r="AI34" s="60"/>
      <c r="AJ34" s="60"/>
      <c r="AK34" s="65">
        <v>7928</v>
      </c>
      <c r="AL34" s="7">
        <v>20</v>
      </c>
      <c r="AM34" s="7">
        <v>40</v>
      </c>
      <c r="AN34" s="11">
        <f t="shared" si="11"/>
        <v>60</v>
      </c>
      <c r="AO34" s="7">
        <v>20</v>
      </c>
      <c r="AP34" s="7"/>
      <c r="AQ34" s="7">
        <v>25</v>
      </c>
      <c r="AR34" s="7"/>
      <c r="AS34" s="7">
        <f t="shared" si="12"/>
        <v>25</v>
      </c>
      <c r="AT34" s="7">
        <v>0</v>
      </c>
      <c r="AU34" s="7">
        <v>5</v>
      </c>
      <c r="AV34" s="7">
        <f t="shared" si="16"/>
        <v>0</v>
      </c>
      <c r="AW34" s="8"/>
      <c r="AX34" s="8">
        <v>7</v>
      </c>
      <c r="AY34" s="8"/>
      <c r="AZ34" s="8"/>
      <c r="BA34" s="9">
        <f t="shared" si="14"/>
        <v>52</v>
      </c>
      <c r="BB34" s="297">
        <v>1200</v>
      </c>
      <c r="BC34" s="279">
        <v>1200</v>
      </c>
      <c r="BD34" s="279"/>
      <c r="BE34" s="279"/>
      <c r="BF34" s="279"/>
      <c r="BG34" s="33" t="s">
        <v>279</v>
      </c>
      <c r="BH34" s="159" t="s">
        <v>280</v>
      </c>
      <c r="BI34">
        <f t="shared" si="15"/>
        <v>27</v>
      </c>
      <c r="BJ34"/>
    </row>
    <row r="35" spans="1:186" s="13" customFormat="1" x14ac:dyDescent="0.25">
      <c r="A35" s="7">
        <v>101</v>
      </c>
      <c r="B35" s="257" t="s">
        <v>179</v>
      </c>
      <c r="C35" s="257" t="s">
        <v>181</v>
      </c>
      <c r="D35" s="257" t="s">
        <v>311</v>
      </c>
      <c r="E35" s="257"/>
      <c r="F35" s="257"/>
      <c r="G35" s="257"/>
      <c r="H35" s="257"/>
      <c r="I35" s="257"/>
      <c r="J35" s="257"/>
      <c r="K35" s="299" t="s">
        <v>826</v>
      </c>
      <c r="L35" s="20" t="s">
        <v>312</v>
      </c>
      <c r="M35" s="299" t="s">
        <v>847</v>
      </c>
      <c r="N35" s="135">
        <v>45453</v>
      </c>
      <c r="O35" s="135"/>
      <c r="P35" s="135">
        <v>45488</v>
      </c>
      <c r="Q35" s="60" t="s">
        <v>258</v>
      </c>
      <c r="R35" s="60"/>
      <c r="S35" s="60"/>
      <c r="T35" s="60"/>
      <c r="U35" s="60"/>
      <c r="V35" s="60"/>
      <c r="W35" s="60" t="s">
        <v>258</v>
      </c>
      <c r="X35" s="60"/>
      <c r="Y35" s="60"/>
      <c r="Z35" s="60"/>
      <c r="AA35" s="60"/>
      <c r="AB35" s="60"/>
      <c r="AC35" s="60"/>
      <c r="AD35" s="60"/>
      <c r="AE35" s="60" t="s">
        <v>258</v>
      </c>
      <c r="AF35" s="60" t="s">
        <v>258</v>
      </c>
      <c r="AG35" s="60"/>
      <c r="AH35" s="60" t="s">
        <v>258</v>
      </c>
      <c r="AI35" s="60"/>
      <c r="AJ35" s="60"/>
      <c r="AK35" s="65">
        <v>8596.67</v>
      </c>
      <c r="AL35" s="8">
        <v>20</v>
      </c>
      <c r="AM35" s="8">
        <v>40</v>
      </c>
      <c r="AN35" s="11">
        <f t="shared" si="11"/>
        <v>60</v>
      </c>
      <c r="AO35" s="8">
        <v>20</v>
      </c>
      <c r="AP35" s="8"/>
      <c r="AQ35" s="8">
        <v>25</v>
      </c>
      <c r="AR35" s="8"/>
      <c r="AS35" s="7">
        <f t="shared" si="12"/>
        <v>25</v>
      </c>
      <c r="AT35" s="8">
        <v>0</v>
      </c>
      <c r="AU35" s="7">
        <v>5</v>
      </c>
      <c r="AV35" s="7">
        <f t="shared" si="16"/>
        <v>0</v>
      </c>
      <c r="AW35" s="9"/>
      <c r="AX35" s="9">
        <v>7</v>
      </c>
      <c r="AY35" s="9"/>
      <c r="AZ35" s="9"/>
      <c r="BA35" s="9">
        <f t="shared" si="14"/>
        <v>52</v>
      </c>
      <c r="BB35" s="297">
        <v>1200</v>
      </c>
      <c r="BC35" s="279">
        <v>1200</v>
      </c>
      <c r="BD35" s="279"/>
      <c r="BE35" s="279"/>
      <c r="BF35" s="279"/>
      <c r="BG35" s="32" t="s">
        <v>313</v>
      </c>
      <c r="BH35" s="148" t="s">
        <v>314</v>
      </c>
      <c r="BI35">
        <f t="shared" si="15"/>
        <v>27</v>
      </c>
    </row>
    <row r="36" spans="1:186" s="13" customFormat="1" x14ac:dyDescent="0.25">
      <c r="A36" s="7">
        <v>49</v>
      </c>
      <c r="B36" s="257" t="s">
        <v>40</v>
      </c>
      <c r="C36" s="300" t="s">
        <v>42</v>
      </c>
      <c r="D36" s="300" t="s">
        <v>43</v>
      </c>
      <c r="E36" s="300"/>
      <c r="F36" s="300"/>
      <c r="G36" s="300"/>
      <c r="H36" s="300"/>
      <c r="I36" s="300"/>
      <c r="J36" s="300"/>
      <c r="K36" s="299" t="s">
        <v>826</v>
      </c>
      <c r="L36" s="4" t="s">
        <v>44</v>
      </c>
      <c r="M36" s="299" t="s">
        <v>847</v>
      </c>
      <c r="N36" s="5">
        <v>45464</v>
      </c>
      <c r="O36" s="5"/>
      <c r="P36" s="135">
        <v>45488</v>
      </c>
      <c r="Q36" s="60" t="s">
        <v>258</v>
      </c>
      <c r="R36" s="60"/>
      <c r="S36" s="60"/>
      <c r="T36" s="60"/>
      <c r="U36" s="60"/>
      <c r="V36" s="60"/>
      <c r="W36" s="60" t="s">
        <v>258</v>
      </c>
      <c r="X36" s="60"/>
      <c r="Y36" s="60"/>
      <c r="Z36" s="60"/>
      <c r="AA36" s="60"/>
      <c r="AB36" s="60"/>
      <c r="AC36" s="60"/>
      <c r="AD36" s="60"/>
      <c r="AE36" s="60" t="s">
        <v>258</v>
      </c>
      <c r="AF36" s="60" t="s">
        <v>258</v>
      </c>
      <c r="AG36" s="60"/>
      <c r="AH36" s="60"/>
      <c r="AI36" s="60" t="s">
        <v>258</v>
      </c>
      <c r="AJ36" s="60" t="s">
        <v>262</v>
      </c>
      <c r="AK36" s="128">
        <v>8844.2800000000007</v>
      </c>
      <c r="AL36" s="7">
        <v>20</v>
      </c>
      <c r="AM36" s="7">
        <v>40</v>
      </c>
      <c r="AN36" s="11">
        <f t="shared" si="11"/>
        <v>60</v>
      </c>
      <c r="AO36" s="7">
        <v>20</v>
      </c>
      <c r="AP36" s="7"/>
      <c r="AQ36" s="7"/>
      <c r="AR36" s="7">
        <v>20</v>
      </c>
      <c r="AS36" s="7">
        <f t="shared" si="12"/>
        <v>20</v>
      </c>
      <c r="AT36" s="11">
        <v>1</v>
      </c>
      <c r="AU36" s="11">
        <v>5</v>
      </c>
      <c r="AV36" s="11">
        <f t="shared" si="16"/>
        <v>5</v>
      </c>
      <c r="AW36" s="9"/>
      <c r="AX36" s="9">
        <v>7</v>
      </c>
      <c r="AY36" s="9"/>
      <c r="AZ36" s="9"/>
      <c r="BA36" s="9">
        <f t="shared" ref="BA36:BA67" si="17">+AZ36+AY36+AX36+AW36+AV36+AS36+AO36</f>
        <v>52</v>
      </c>
      <c r="BB36" s="295">
        <v>1200</v>
      </c>
      <c r="BC36" s="277">
        <v>1200</v>
      </c>
      <c r="BD36" s="277"/>
      <c r="BE36" s="277"/>
      <c r="BF36" s="277"/>
      <c r="BG36" s="32" t="s">
        <v>565</v>
      </c>
      <c r="BH36" s="148" t="s">
        <v>566</v>
      </c>
      <c r="BI36">
        <f t="shared" si="15"/>
        <v>27</v>
      </c>
      <c r="BJ36"/>
    </row>
    <row r="37" spans="1:186" s="13" customFormat="1" x14ac:dyDescent="0.25">
      <c r="A37" s="7">
        <v>52</v>
      </c>
      <c r="B37" s="257" t="s">
        <v>425</v>
      </c>
      <c r="C37" s="300" t="s">
        <v>471</v>
      </c>
      <c r="D37" s="300" t="s">
        <v>98</v>
      </c>
      <c r="E37" s="300"/>
      <c r="F37" s="300"/>
      <c r="G37" s="300"/>
      <c r="H37" s="300"/>
      <c r="I37" s="300"/>
      <c r="J37" s="300"/>
      <c r="K37" s="299" t="s">
        <v>826</v>
      </c>
      <c r="L37" s="4" t="s">
        <v>472</v>
      </c>
      <c r="M37" s="299" t="s">
        <v>847</v>
      </c>
      <c r="N37" s="5">
        <v>45460</v>
      </c>
      <c r="O37" s="5"/>
      <c r="P37" s="5">
        <v>45490</v>
      </c>
      <c r="Q37" s="60" t="s">
        <v>258</v>
      </c>
      <c r="R37" s="60"/>
      <c r="S37" s="60"/>
      <c r="T37" s="60"/>
      <c r="U37" s="60"/>
      <c r="V37" s="60" t="s">
        <v>258</v>
      </c>
      <c r="W37" s="60" t="s">
        <v>258</v>
      </c>
      <c r="X37" s="60"/>
      <c r="Y37" s="60"/>
      <c r="Z37" s="60"/>
      <c r="AA37" s="60"/>
      <c r="AB37" s="60"/>
      <c r="AC37" s="60"/>
      <c r="AD37" s="60"/>
      <c r="AE37" s="60" t="s">
        <v>258</v>
      </c>
      <c r="AF37" s="60" t="s">
        <v>258</v>
      </c>
      <c r="AG37" s="60"/>
      <c r="AH37" s="60" t="s">
        <v>258</v>
      </c>
      <c r="AI37" s="60"/>
      <c r="AJ37" s="60"/>
      <c r="AK37" s="65">
        <v>9484.93</v>
      </c>
      <c r="AL37" s="7">
        <v>20</v>
      </c>
      <c r="AM37" s="7">
        <v>40</v>
      </c>
      <c r="AN37" s="11">
        <f t="shared" si="11"/>
        <v>60</v>
      </c>
      <c r="AO37" s="7">
        <v>20</v>
      </c>
      <c r="AP37" s="7"/>
      <c r="AQ37" s="7">
        <v>25</v>
      </c>
      <c r="AR37" s="7"/>
      <c r="AS37" s="7">
        <f t="shared" si="12"/>
        <v>25</v>
      </c>
      <c r="AT37" s="7">
        <v>0</v>
      </c>
      <c r="AU37" s="7">
        <v>5</v>
      </c>
      <c r="AV37" s="7">
        <f t="shared" si="16"/>
        <v>0</v>
      </c>
      <c r="AW37" s="9"/>
      <c r="AX37" s="9">
        <v>7</v>
      </c>
      <c r="AY37" s="9"/>
      <c r="AZ37" s="9"/>
      <c r="BA37" s="9">
        <f t="shared" si="17"/>
        <v>52</v>
      </c>
      <c r="BB37" s="298">
        <v>1200</v>
      </c>
      <c r="BC37" s="280">
        <v>1200</v>
      </c>
      <c r="BD37" s="280"/>
      <c r="BE37" s="280"/>
      <c r="BF37" s="280"/>
      <c r="BG37" s="32" t="s">
        <v>473</v>
      </c>
      <c r="BH37" s="148" t="s">
        <v>474</v>
      </c>
      <c r="BI37">
        <f t="shared" si="15"/>
        <v>27</v>
      </c>
      <c r="BJ37"/>
    </row>
    <row r="38" spans="1:186" s="13" customFormat="1" x14ac:dyDescent="0.25">
      <c r="A38" s="7">
        <v>80</v>
      </c>
      <c r="B38" s="257" t="s">
        <v>9</v>
      </c>
      <c r="C38" s="300" t="s">
        <v>502</v>
      </c>
      <c r="D38" s="300" t="s">
        <v>34</v>
      </c>
      <c r="E38" s="300"/>
      <c r="F38" s="300"/>
      <c r="G38" s="300"/>
      <c r="H38" s="300"/>
      <c r="I38" s="300"/>
      <c r="J38" s="300"/>
      <c r="K38" s="299" t="s">
        <v>826</v>
      </c>
      <c r="L38" s="4" t="s">
        <v>35</v>
      </c>
      <c r="M38" s="299" t="s">
        <v>847</v>
      </c>
      <c r="N38" s="5">
        <v>45467</v>
      </c>
      <c r="O38" s="5"/>
      <c r="P38" s="4"/>
      <c r="Q38" s="60" t="s">
        <v>258</v>
      </c>
      <c r="R38" s="60"/>
      <c r="S38" s="60"/>
      <c r="T38" s="60"/>
      <c r="U38" s="60"/>
      <c r="V38" s="60" t="s">
        <v>258</v>
      </c>
      <c r="W38" s="60"/>
      <c r="X38" s="60"/>
      <c r="Y38" s="60"/>
      <c r="Z38" s="60"/>
      <c r="AA38" s="60" t="s">
        <v>258</v>
      </c>
      <c r="AB38" s="60"/>
      <c r="AC38" s="60"/>
      <c r="AD38" s="60"/>
      <c r="AE38" s="60" t="s">
        <v>258</v>
      </c>
      <c r="AF38" s="60" t="s">
        <v>258</v>
      </c>
      <c r="AG38" s="60"/>
      <c r="AH38" s="60" t="s">
        <v>258</v>
      </c>
      <c r="AI38" s="60"/>
      <c r="AJ38" s="60"/>
      <c r="AK38" s="65">
        <v>9641.06</v>
      </c>
      <c r="AL38" s="7">
        <v>20</v>
      </c>
      <c r="AM38" s="7">
        <v>40</v>
      </c>
      <c r="AN38" s="11">
        <f t="shared" si="11"/>
        <v>60</v>
      </c>
      <c r="AO38" s="7">
        <v>20</v>
      </c>
      <c r="AP38" s="7"/>
      <c r="AQ38" s="7">
        <v>25</v>
      </c>
      <c r="AR38" s="7"/>
      <c r="AS38" s="7">
        <f t="shared" si="12"/>
        <v>25</v>
      </c>
      <c r="AT38" s="7">
        <v>0</v>
      </c>
      <c r="AU38" s="7">
        <v>5</v>
      </c>
      <c r="AV38" s="7">
        <f t="shared" si="16"/>
        <v>0</v>
      </c>
      <c r="AW38" s="9"/>
      <c r="AX38" s="9">
        <v>7</v>
      </c>
      <c r="AY38" s="9"/>
      <c r="AZ38" s="9"/>
      <c r="BA38" s="9">
        <f t="shared" si="17"/>
        <v>52</v>
      </c>
      <c r="BB38" s="298">
        <v>1200</v>
      </c>
      <c r="BC38" s="280">
        <v>1200</v>
      </c>
      <c r="BD38" s="280"/>
      <c r="BE38" s="280"/>
      <c r="BF38" s="280"/>
      <c r="BG38" s="32" t="s">
        <v>503</v>
      </c>
      <c r="BH38" s="148" t="s">
        <v>504</v>
      </c>
      <c r="BI38">
        <f t="shared" si="15"/>
        <v>27</v>
      </c>
      <c r="BJ38"/>
    </row>
    <row r="39" spans="1:186" s="13" customFormat="1" x14ac:dyDescent="0.25">
      <c r="A39" s="7">
        <v>15</v>
      </c>
      <c r="B39" s="257" t="s">
        <v>66</v>
      </c>
      <c r="C39" s="257" t="s">
        <v>67</v>
      </c>
      <c r="D39" s="257" t="s">
        <v>68</v>
      </c>
      <c r="E39" s="257"/>
      <c r="F39" s="257"/>
      <c r="G39" s="257"/>
      <c r="H39" s="257"/>
      <c r="I39" s="257"/>
      <c r="J39" s="257"/>
      <c r="K39" s="299" t="s">
        <v>826</v>
      </c>
      <c r="L39" s="4" t="s">
        <v>710</v>
      </c>
      <c r="M39" s="299" t="s">
        <v>847</v>
      </c>
      <c r="N39" s="5">
        <v>45477</v>
      </c>
      <c r="O39" s="5"/>
      <c r="P39" s="5">
        <v>45490</v>
      </c>
      <c r="Q39" s="60" t="s">
        <v>258</v>
      </c>
      <c r="R39" s="60"/>
      <c r="S39" s="60"/>
      <c r="T39" s="60"/>
      <c r="U39" s="60"/>
      <c r="V39" s="60"/>
      <c r="W39" s="60" t="s">
        <v>258</v>
      </c>
      <c r="X39" s="60"/>
      <c r="Y39" s="60"/>
      <c r="Z39" s="60"/>
      <c r="AA39" s="60"/>
      <c r="AB39" s="60"/>
      <c r="AC39" s="60"/>
      <c r="AD39" s="60"/>
      <c r="AE39" s="60" t="s">
        <v>258</v>
      </c>
      <c r="AF39" s="60"/>
      <c r="AG39" s="60"/>
      <c r="AH39" s="60" t="s">
        <v>258</v>
      </c>
      <c r="AI39" s="60"/>
      <c r="AJ39" s="60" t="s">
        <v>262</v>
      </c>
      <c r="AK39" s="65">
        <v>9782.2199999999993</v>
      </c>
      <c r="AL39" s="7">
        <v>20</v>
      </c>
      <c r="AM39" s="7">
        <v>40</v>
      </c>
      <c r="AN39" s="11">
        <f t="shared" si="11"/>
        <v>60</v>
      </c>
      <c r="AO39" s="7">
        <v>20</v>
      </c>
      <c r="AP39" s="7"/>
      <c r="AQ39" s="7">
        <v>25</v>
      </c>
      <c r="AR39" s="7"/>
      <c r="AS39" s="7">
        <f t="shared" si="12"/>
        <v>25</v>
      </c>
      <c r="AT39" s="11">
        <v>1</v>
      </c>
      <c r="AU39" s="11">
        <v>5</v>
      </c>
      <c r="AV39" s="11">
        <v>0</v>
      </c>
      <c r="AW39" s="9"/>
      <c r="AX39" s="9">
        <v>7</v>
      </c>
      <c r="AY39" s="9"/>
      <c r="AZ39" s="9"/>
      <c r="BA39" s="9">
        <f t="shared" si="17"/>
        <v>52</v>
      </c>
      <c r="BB39" s="295">
        <v>600</v>
      </c>
      <c r="BC39" s="277">
        <v>600</v>
      </c>
      <c r="BD39" s="277"/>
      <c r="BE39" s="277"/>
      <c r="BF39" s="277"/>
      <c r="BG39" s="32" t="s">
        <v>711</v>
      </c>
      <c r="BH39" s="149" t="s">
        <v>712</v>
      </c>
      <c r="BI39">
        <f t="shared" si="15"/>
        <v>27</v>
      </c>
      <c r="BJ39"/>
    </row>
    <row r="40" spans="1:186" x14ac:dyDescent="0.25">
      <c r="A40" s="7">
        <v>37</v>
      </c>
      <c r="B40" s="257" t="s">
        <v>40</v>
      </c>
      <c r="C40" s="257" t="s">
        <v>50</v>
      </c>
      <c r="D40" s="257" t="s">
        <v>51</v>
      </c>
      <c r="E40" s="257"/>
      <c r="F40" s="257"/>
      <c r="G40" s="257"/>
      <c r="H40" s="257"/>
      <c r="I40" s="257"/>
      <c r="J40" s="257"/>
      <c r="K40" s="299" t="s">
        <v>826</v>
      </c>
      <c r="L40" s="20" t="s">
        <v>52</v>
      </c>
      <c r="M40" s="299" t="s">
        <v>847</v>
      </c>
      <c r="N40" s="135">
        <v>45460</v>
      </c>
      <c r="O40" s="135"/>
      <c r="P40" s="135">
        <v>45488</v>
      </c>
      <c r="Q40" s="60" t="s">
        <v>258</v>
      </c>
      <c r="R40" s="60"/>
      <c r="S40" s="60"/>
      <c r="T40" s="60"/>
      <c r="U40" s="60"/>
      <c r="V40" s="60" t="s">
        <v>258</v>
      </c>
      <c r="W40" s="60" t="s">
        <v>258</v>
      </c>
      <c r="X40" s="60"/>
      <c r="Y40" s="60"/>
      <c r="Z40" s="60"/>
      <c r="AA40" s="60"/>
      <c r="AB40" s="60"/>
      <c r="AC40" s="60"/>
      <c r="AD40" s="60"/>
      <c r="AE40" s="60" t="s">
        <v>258</v>
      </c>
      <c r="AF40" s="60" t="s">
        <v>258</v>
      </c>
      <c r="AG40" s="60"/>
      <c r="AH40" s="60" t="s">
        <v>258</v>
      </c>
      <c r="AI40" s="60"/>
      <c r="AJ40" s="60"/>
      <c r="AK40" s="65">
        <v>10410.629999999999</v>
      </c>
      <c r="AL40" s="7">
        <v>20</v>
      </c>
      <c r="AM40" s="7">
        <v>40</v>
      </c>
      <c r="AN40" s="11">
        <f t="shared" si="11"/>
        <v>60</v>
      </c>
      <c r="AO40" s="11">
        <v>20</v>
      </c>
      <c r="AP40" s="7"/>
      <c r="AQ40" s="7">
        <v>25</v>
      </c>
      <c r="AR40" s="7"/>
      <c r="AS40" s="7">
        <f t="shared" si="12"/>
        <v>25</v>
      </c>
      <c r="AT40" s="7">
        <v>0</v>
      </c>
      <c r="AU40" s="7">
        <v>5</v>
      </c>
      <c r="AV40" s="7">
        <f t="shared" ref="AV40:AV66" si="18">AU40*AT40</f>
        <v>0</v>
      </c>
      <c r="AW40" s="8"/>
      <c r="AX40" s="8">
        <v>7</v>
      </c>
      <c r="AY40" s="8"/>
      <c r="AZ40" s="8"/>
      <c r="BA40" s="9">
        <f t="shared" si="17"/>
        <v>52</v>
      </c>
      <c r="BB40" s="297">
        <v>1200</v>
      </c>
      <c r="BC40" s="279">
        <v>1200</v>
      </c>
      <c r="BD40" s="279"/>
      <c r="BE40" s="279"/>
      <c r="BF40" s="279"/>
      <c r="BG40" s="32" t="s">
        <v>274</v>
      </c>
      <c r="BH40" s="150" t="s">
        <v>275</v>
      </c>
      <c r="BI40">
        <f t="shared" si="15"/>
        <v>27</v>
      </c>
    </row>
    <row r="41" spans="1:186" x14ac:dyDescent="0.25">
      <c r="A41" s="7">
        <v>73</v>
      </c>
      <c r="B41" s="257" t="s">
        <v>9</v>
      </c>
      <c r="C41" s="300" t="s">
        <v>324</v>
      </c>
      <c r="D41" s="300" t="s">
        <v>39</v>
      </c>
      <c r="E41" s="300"/>
      <c r="F41" s="300"/>
      <c r="G41" s="300"/>
      <c r="H41" s="300"/>
      <c r="I41" s="300"/>
      <c r="J41" s="300"/>
      <c r="K41" s="299" t="s">
        <v>826</v>
      </c>
      <c r="L41" s="4" t="s">
        <v>325</v>
      </c>
      <c r="M41" s="299" t="s">
        <v>847</v>
      </c>
      <c r="N41" s="5">
        <v>45464</v>
      </c>
      <c r="O41" s="5"/>
      <c r="P41" s="4"/>
      <c r="Q41" s="60" t="s">
        <v>258</v>
      </c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 t="s">
        <v>258</v>
      </c>
      <c r="AE41" s="60" t="s">
        <v>258</v>
      </c>
      <c r="AF41" s="60" t="s">
        <v>258</v>
      </c>
      <c r="AG41" s="60"/>
      <c r="AH41" s="60" t="s">
        <v>258</v>
      </c>
      <c r="AI41" s="60"/>
      <c r="AJ41" s="60"/>
      <c r="AK41" s="65">
        <v>10816.45</v>
      </c>
      <c r="AL41" s="7">
        <v>20</v>
      </c>
      <c r="AM41" s="7">
        <v>40</v>
      </c>
      <c r="AN41" s="11">
        <f t="shared" si="11"/>
        <v>60</v>
      </c>
      <c r="AO41" s="7">
        <v>20</v>
      </c>
      <c r="AP41" s="7"/>
      <c r="AQ41" s="7">
        <v>25</v>
      </c>
      <c r="AR41" s="7"/>
      <c r="AS41" s="7">
        <f t="shared" si="12"/>
        <v>25</v>
      </c>
      <c r="AT41" s="7">
        <v>0</v>
      </c>
      <c r="AU41" s="7">
        <v>5</v>
      </c>
      <c r="AV41" s="7">
        <f t="shared" si="18"/>
        <v>0</v>
      </c>
      <c r="AW41" s="9"/>
      <c r="AX41" s="9">
        <v>7</v>
      </c>
      <c r="AY41" s="9"/>
      <c r="AZ41" s="9"/>
      <c r="BA41" s="9">
        <f t="shared" si="17"/>
        <v>52</v>
      </c>
      <c r="BB41" s="297">
        <v>1200</v>
      </c>
      <c r="BC41" s="279">
        <v>1200</v>
      </c>
      <c r="BD41" s="279"/>
      <c r="BE41" s="279"/>
      <c r="BF41" s="279"/>
      <c r="BG41" s="32" t="s">
        <v>326</v>
      </c>
      <c r="BH41" s="149" t="s">
        <v>430</v>
      </c>
      <c r="BI41">
        <f t="shared" si="15"/>
        <v>27</v>
      </c>
    </row>
    <row r="42" spans="1:186" s="13" customFormat="1" x14ac:dyDescent="0.25">
      <c r="A42" s="7">
        <v>84</v>
      </c>
      <c r="B42" s="257" t="s">
        <v>9</v>
      </c>
      <c r="C42" s="257" t="s">
        <v>28</v>
      </c>
      <c r="D42" s="257" t="s">
        <v>29</v>
      </c>
      <c r="E42" s="257"/>
      <c r="F42" s="257"/>
      <c r="G42" s="257"/>
      <c r="H42" s="257"/>
      <c r="I42" s="257"/>
      <c r="J42" s="257"/>
      <c r="K42" s="299" t="s">
        <v>826</v>
      </c>
      <c r="L42" s="4" t="s">
        <v>30</v>
      </c>
      <c r="M42" s="299" t="s">
        <v>847</v>
      </c>
      <c r="N42" s="5">
        <v>45457</v>
      </c>
      <c r="O42" s="5"/>
      <c r="P42" s="4"/>
      <c r="Q42" s="60" t="s">
        <v>258</v>
      </c>
      <c r="R42" s="60"/>
      <c r="S42" s="60"/>
      <c r="T42" s="60"/>
      <c r="U42" s="60"/>
      <c r="V42" s="60" t="s">
        <v>258</v>
      </c>
      <c r="W42" s="60"/>
      <c r="X42" s="60"/>
      <c r="Y42" s="60"/>
      <c r="Z42" s="60"/>
      <c r="AA42" s="60"/>
      <c r="AB42" s="60"/>
      <c r="AC42" s="60"/>
      <c r="AD42" s="60"/>
      <c r="AE42" s="60"/>
      <c r="AF42" s="60" t="s">
        <v>258</v>
      </c>
      <c r="AG42" s="60"/>
      <c r="AH42" s="60" t="s">
        <v>258</v>
      </c>
      <c r="AI42" s="60"/>
      <c r="AJ42" s="60"/>
      <c r="AK42" s="65">
        <v>10825.6</v>
      </c>
      <c r="AL42" s="7">
        <v>20</v>
      </c>
      <c r="AM42" s="7">
        <v>40</v>
      </c>
      <c r="AN42" s="11">
        <f t="shared" si="11"/>
        <v>60</v>
      </c>
      <c r="AO42" s="7">
        <v>20</v>
      </c>
      <c r="AP42" s="7"/>
      <c r="AQ42" s="7">
        <v>25</v>
      </c>
      <c r="AR42" s="7"/>
      <c r="AS42" s="7">
        <f t="shared" si="12"/>
        <v>25</v>
      </c>
      <c r="AT42" s="7">
        <v>0</v>
      </c>
      <c r="AU42" s="7">
        <v>5</v>
      </c>
      <c r="AV42" s="7">
        <f t="shared" si="18"/>
        <v>0</v>
      </c>
      <c r="AW42" s="8"/>
      <c r="AX42" s="8">
        <v>7</v>
      </c>
      <c r="AY42" s="8"/>
      <c r="AZ42" s="8"/>
      <c r="BA42" s="9">
        <f t="shared" si="17"/>
        <v>52</v>
      </c>
      <c r="BB42" s="297">
        <v>1200</v>
      </c>
      <c r="BC42" s="279">
        <v>1200</v>
      </c>
      <c r="BD42" s="279"/>
      <c r="BE42" s="279"/>
      <c r="BF42" s="279"/>
      <c r="BG42" s="32" t="s">
        <v>348</v>
      </c>
      <c r="BH42" s="275" t="s">
        <v>349</v>
      </c>
      <c r="BI42">
        <f t="shared" si="15"/>
        <v>27</v>
      </c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1:186" x14ac:dyDescent="0.25">
      <c r="A43" s="7">
        <v>66</v>
      </c>
      <c r="B43" s="257" t="s">
        <v>772</v>
      </c>
      <c r="C43" s="300" t="s">
        <v>178</v>
      </c>
      <c r="D43" s="300" t="s">
        <v>776</v>
      </c>
      <c r="E43" s="300"/>
      <c r="F43" s="300"/>
      <c r="G43" s="300"/>
      <c r="H43" s="300"/>
      <c r="I43" s="300"/>
      <c r="J43" s="300"/>
      <c r="K43" s="299" t="s">
        <v>826</v>
      </c>
      <c r="L43" s="4" t="s">
        <v>777</v>
      </c>
      <c r="M43" s="299" t="s">
        <v>847</v>
      </c>
      <c r="N43" s="5">
        <v>45450</v>
      </c>
      <c r="O43" s="4"/>
      <c r="P43" s="135">
        <v>45488</v>
      </c>
      <c r="Q43" s="60" t="s">
        <v>258</v>
      </c>
      <c r="R43" s="60"/>
      <c r="S43" s="60"/>
      <c r="T43" s="60"/>
      <c r="U43" s="60"/>
      <c r="V43" s="60" t="s">
        <v>258</v>
      </c>
      <c r="W43" s="60"/>
      <c r="X43" s="60"/>
      <c r="Y43" s="60"/>
      <c r="Z43" s="60"/>
      <c r="AA43" s="60"/>
      <c r="AB43" s="60"/>
      <c r="AC43" s="60"/>
      <c r="AD43" s="60"/>
      <c r="AE43" s="60" t="s">
        <v>258</v>
      </c>
      <c r="AF43" s="60" t="s">
        <v>258</v>
      </c>
      <c r="AG43" s="60"/>
      <c r="AH43" s="60"/>
      <c r="AI43" s="60" t="s">
        <v>258</v>
      </c>
      <c r="AJ43" s="4"/>
      <c r="AK43" s="65">
        <v>11169.44</v>
      </c>
      <c r="AL43" s="7">
        <v>20</v>
      </c>
      <c r="AM43" s="7">
        <v>40</v>
      </c>
      <c r="AN43" s="11">
        <f t="shared" si="11"/>
        <v>60</v>
      </c>
      <c r="AO43" s="7">
        <v>20</v>
      </c>
      <c r="AP43" s="7"/>
      <c r="AQ43" s="7"/>
      <c r="AR43" s="7">
        <v>20</v>
      </c>
      <c r="AS43" s="7">
        <f t="shared" si="12"/>
        <v>20</v>
      </c>
      <c r="AT43" s="7">
        <v>1</v>
      </c>
      <c r="AU43" s="7">
        <v>5</v>
      </c>
      <c r="AV43" s="7">
        <f t="shared" si="18"/>
        <v>5</v>
      </c>
      <c r="AW43" s="7"/>
      <c r="AX43" s="7">
        <v>7</v>
      </c>
      <c r="AY43" s="7"/>
      <c r="AZ43" s="7"/>
      <c r="BA43" s="9">
        <f t="shared" si="17"/>
        <v>52</v>
      </c>
      <c r="BB43" s="297">
        <v>1200</v>
      </c>
      <c r="BC43" s="279">
        <v>1200</v>
      </c>
      <c r="BD43" s="279"/>
      <c r="BE43" s="279"/>
      <c r="BF43" s="279"/>
      <c r="BG43" s="33" t="s">
        <v>778</v>
      </c>
      <c r="BH43" s="150" t="s">
        <v>779</v>
      </c>
      <c r="BI43">
        <f t="shared" si="15"/>
        <v>27</v>
      </c>
    </row>
    <row r="44" spans="1:186" x14ac:dyDescent="0.25">
      <c r="A44" s="7">
        <v>107</v>
      </c>
      <c r="B44" s="257" t="s">
        <v>413</v>
      </c>
      <c r="C44" s="257" t="s">
        <v>136</v>
      </c>
      <c r="D44" s="257" t="s">
        <v>137</v>
      </c>
      <c r="E44" s="257"/>
      <c r="F44" s="257"/>
      <c r="G44" s="257"/>
      <c r="H44" s="257"/>
      <c r="I44" s="257"/>
      <c r="J44" s="257"/>
      <c r="K44" s="299" t="s">
        <v>826</v>
      </c>
      <c r="L44" s="20" t="s">
        <v>138</v>
      </c>
      <c r="M44" s="299" t="s">
        <v>847</v>
      </c>
      <c r="N44" s="135">
        <v>45460</v>
      </c>
      <c r="O44" s="135"/>
      <c r="P44" s="135">
        <v>45488</v>
      </c>
      <c r="Q44" s="60" t="s">
        <v>258</v>
      </c>
      <c r="R44" s="60"/>
      <c r="S44" s="60"/>
      <c r="T44" s="60"/>
      <c r="U44" s="60"/>
      <c r="V44" s="60"/>
      <c r="W44" s="60" t="s">
        <v>258</v>
      </c>
      <c r="X44" s="60"/>
      <c r="Y44" s="60"/>
      <c r="Z44" s="60"/>
      <c r="AA44" s="60"/>
      <c r="AB44" s="60"/>
      <c r="AC44" s="60"/>
      <c r="AD44" s="60"/>
      <c r="AE44" s="60" t="s">
        <v>258</v>
      </c>
      <c r="AF44" s="60" t="s">
        <v>258</v>
      </c>
      <c r="AG44" s="60"/>
      <c r="AH44" s="60" t="s">
        <v>258</v>
      </c>
      <c r="AI44" s="60"/>
      <c r="AJ44" s="60"/>
      <c r="AK44" s="65">
        <v>11350.24</v>
      </c>
      <c r="AL44" s="8">
        <v>20</v>
      </c>
      <c r="AM44" s="8">
        <v>40</v>
      </c>
      <c r="AN44" s="11">
        <f t="shared" si="11"/>
        <v>60</v>
      </c>
      <c r="AO44" s="8">
        <v>20</v>
      </c>
      <c r="AP44" s="8"/>
      <c r="AQ44" s="8">
        <v>25</v>
      </c>
      <c r="AR44" s="8"/>
      <c r="AS44" s="7">
        <f t="shared" si="12"/>
        <v>25</v>
      </c>
      <c r="AT44" s="8">
        <v>0</v>
      </c>
      <c r="AU44" s="7">
        <v>5</v>
      </c>
      <c r="AV44" s="7">
        <f t="shared" si="18"/>
        <v>0</v>
      </c>
      <c r="AW44" s="9"/>
      <c r="AX44" s="9">
        <v>7</v>
      </c>
      <c r="AY44" s="9"/>
      <c r="AZ44" s="9"/>
      <c r="BA44" s="9">
        <f t="shared" si="17"/>
        <v>52</v>
      </c>
      <c r="BB44" s="297">
        <v>1200</v>
      </c>
      <c r="BC44" s="279">
        <v>1200</v>
      </c>
      <c r="BD44" s="279"/>
      <c r="BE44" s="279"/>
      <c r="BF44" s="279"/>
      <c r="BG44" s="32" t="s">
        <v>420</v>
      </c>
      <c r="BH44" s="149" t="s">
        <v>421</v>
      </c>
      <c r="BI44">
        <f t="shared" si="15"/>
        <v>27</v>
      </c>
      <c r="BJ44" s="13"/>
    </row>
    <row r="45" spans="1:186" x14ac:dyDescent="0.25">
      <c r="A45" s="7">
        <v>116</v>
      </c>
      <c r="B45" s="257" t="s">
        <v>413</v>
      </c>
      <c r="C45" s="257" t="s">
        <v>122</v>
      </c>
      <c r="D45" s="257" t="s">
        <v>22</v>
      </c>
      <c r="E45" s="257"/>
      <c r="F45" s="257"/>
      <c r="G45" s="257"/>
      <c r="H45" s="257"/>
      <c r="I45" s="257"/>
      <c r="J45" s="257"/>
      <c r="K45" s="299" t="s">
        <v>826</v>
      </c>
      <c r="L45" s="20" t="s">
        <v>123</v>
      </c>
      <c r="M45" s="299" t="s">
        <v>847</v>
      </c>
      <c r="N45" s="135">
        <v>45457</v>
      </c>
      <c r="O45" s="135"/>
      <c r="P45" s="135">
        <v>45488</v>
      </c>
      <c r="Q45" s="60" t="s">
        <v>258</v>
      </c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 t="s">
        <v>258</v>
      </c>
      <c r="AE45" s="60" t="s">
        <v>258</v>
      </c>
      <c r="AF45" s="60" t="s">
        <v>258</v>
      </c>
      <c r="AG45" s="60"/>
      <c r="AH45" s="60" t="s">
        <v>258</v>
      </c>
      <c r="AI45" s="60"/>
      <c r="AJ45" s="60"/>
      <c r="AK45" s="65">
        <v>11872.67</v>
      </c>
      <c r="AL45" s="8">
        <v>20</v>
      </c>
      <c r="AM45" s="8">
        <v>40</v>
      </c>
      <c r="AN45" s="11">
        <f t="shared" si="11"/>
        <v>60</v>
      </c>
      <c r="AO45" s="8">
        <v>20</v>
      </c>
      <c r="AP45" s="8"/>
      <c r="AQ45" s="8">
        <v>25</v>
      </c>
      <c r="AR45" s="8"/>
      <c r="AS45" s="7">
        <f t="shared" si="12"/>
        <v>25</v>
      </c>
      <c r="AT45" s="9">
        <v>0</v>
      </c>
      <c r="AU45" s="7">
        <v>5</v>
      </c>
      <c r="AV45" s="7">
        <f t="shared" si="18"/>
        <v>0</v>
      </c>
      <c r="AW45" s="9"/>
      <c r="AX45" s="9">
        <v>7</v>
      </c>
      <c r="AY45" s="9"/>
      <c r="AZ45" s="9"/>
      <c r="BA45" s="9">
        <f t="shared" si="17"/>
        <v>52</v>
      </c>
      <c r="BB45" s="297">
        <v>1200</v>
      </c>
      <c r="BC45" s="279">
        <v>1200</v>
      </c>
      <c r="BD45" s="279"/>
      <c r="BE45" s="279"/>
      <c r="BF45" s="279"/>
      <c r="BG45" s="32" t="s">
        <v>595</v>
      </c>
      <c r="BH45" s="149" t="s">
        <v>596</v>
      </c>
      <c r="BI45">
        <f t="shared" si="15"/>
        <v>27</v>
      </c>
      <c r="BJ45" s="13"/>
    </row>
    <row r="46" spans="1:186" x14ac:dyDescent="0.25">
      <c r="A46" s="7">
        <v>125</v>
      </c>
      <c r="B46" s="257" t="s">
        <v>387</v>
      </c>
      <c r="C46" s="257" t="s">
        <v>758</v>
      </c>
      <c r="D46" s="257" t="s">
        <v>68</v>
      </c>
      <c r="E46" s="257"/>
      <c r="F46" s="257"/>
      <c r="G46" s="257"/>
      <c r="H46" s="257"/>
      <c r="I46" s="257"/>
      <c r="J46" s="257"/>
      <c r="K46" s="299" t="s">
        <v>826</v>
      </c>
      <c r="L46" s="4" t="s">
        <v>759</v>
      </c>
      <c r="M46" s="299" t="s">
        <v>847</v>
      </c>
      <c r="N46" s="5">
        <v>45471</v>
      </c>
      <c r="O46" s="5"/>
      <c r="P46" s="135">
        <v>45488</v>
      </c>
      <c r="Q46" s="60" t="s">
        <v>258</v>
      </c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 t="s">
        <v>258</v>
      </c>
      <c r="AE46" s="60" t="s">
        <v>258</v>
      </c>
      <c r="AF46" s="60"/>
      <c r="AG46" s="60"/>
      <c r="AH46" s="60" t="s">
        <v>258</v>
      </c>
      <c r="AI46" s="60"/>
      <c r="AJ46" s="60"/>
      <c r="AK46" s="65">
        <v>11937.33</v>
      </c>
      <c r="AL46" s="7">
        <v>20</v>
      </c>
      <c r="AM46" s="7">
        <v>40</v>
      </c>
      <c r="AN46" s="11">
        <f t="shared" si="11"/>
        <v>60</v>
      </c>
      <c r="AO46" s="7">
        <v>20</v>
      </c>
      <c r="AP46" s="7"/>
      <c r="AQ46" s="7">
        <v>25</v>
      </c>
      <c r="AR46" s="7"/>
      <c r="AS46" s="7">
        <f t="shared" si="12"/>
        <v>25</v>
      </c>
      <c r="AT46" s="7">
        <v>0</v>
      </c>
      <c r="AU46" s="7">
        <v>5</v>
      </c>
      <c r="AV46" s="7">
        <f t="shared" si="18"/>
        <v>0</v>
      </c>
      <c r="AW46" s="8"/>
      <c r="AX46" s="8">
        <v>7</v>
      </c>
      <c r="AY46" s="8"/>
      <c r="AZ46" s="8"/>
      <c r="BA46" s="9">
        <f t="shared" si="17"/>
        <v>52</v>
      </c>
      <c r="BB46" s="297">
        <v>1200</v>
      </c>
      <c r="BC46" s="279">
        <v>1200</v>
      </c>
      <c r="BD46" s="279"/>
      <c r="BE46" s="279"/>
      <c r="BF46" s="279"/>
      <c r="BG46" s="33" t="s">
        <v>760</v>
      </c>
      <c r="BH46" s="150" t="s">
        <v>761</v>
      </c>
      <c r="BI46">
        <f t="shared" si="15"/>
        <v>27</v>
      </c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</row>
    <row r="47" spans="1:186" x14ac:dyDescent="0.25">
      <c r="A47" s="7">
        <v>19</v>
      </c>
      <c r="B47" s="257" t="s">
        <v>66</v>
      </c>
      <c r="C47" s="257" t="s">
        <v>69</v>
      </c>
      <c r="D47" s="257" t="s">
        <v>715</v>
      </c>
      <c r="E47" s="257"/>
      <c r="F47" s="257"/>
      <c r="G47" s="257"/>
      <c r="H47" s="257"/>
      <c r="I47" s="257"/>
      <c r="J47" s="257"/>
      <c r="K47" s="299" t="s">
        <v>826</v>
      </c>
      <c r="L47" s="4" t="s">
        <v>70</v>
      </c>
      <c r="M47" s="299" t="s">
        <v>847</v>
      </c>
      <c r="N47" s="5">
        <v>45477</v>
      </c>
      <c r="O47" s="5"/>
      <c r="P47" s="5">
        <v>45490</v>
      </c>
      <c r="Q47" s="60" t="s">
        <v>258</v>
      </c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 t="s">
        <v>258</v>
      </c>
      <c r="AE47" s="60" t="s">
        <v>258</v>
      </c>
      <c r="AF47" s="60"/>
      <c r="AG47" s="60"/>
      <c r="AH47" s="60"/>
      <c r="AI47" s="60" t="s">
        <v>258</v>
      </c>
      <c r="AJ47" s="60"/>
      <c r="AK47" s="65">
        <v>3334</v>
      </c>
      <c r="AL47" s="7">
        <v>20</v>
      </c>
      <c r="AM47" s="7">
        <v>40</v>
      </c>
      <c r="AN47" s="11">
        <f t="shared" si="11"/>
        <v>60</v>
      </c>
      <c r="AO47" s="7">
        <v>20</v>
      </c>
      <c r="AP47" s="7"/>
      <c r="AQ47" s="7"/>
      <c r="AR47" s="7">
        <v>20</v>
      </c>
      <c r="AS47" s="7">
        <f t="shared" si="12"/>
        <v>20</v>
      </c>
      <c r="AT47" s="11">
        <v>0</v>
      </c>
      <c r="AU47" s="7">
        <v>5</v>
      </c>
      <c r="AV47" s="7">
        <f t="shared" si="18"/>
        <v>0</v>
      </c>
      <c r="AW47" s="9">
        <v>10</v>
      </c>
      <c r="AX47" s="9"/>
      <c r="AY47" s="9"/>
      <c r="AZ47" s="9"/>
      <c r="BA47" s="9">
        <f t="shared" si="17"/>
        <v>50</v>
      </c>
      <c r="BB47" s="297">
        <v>1200</v>
      </c>
      <c r="BC47" s="279">
        <v>1200</v>
      </c>
      <c r="BD47" s="279"/>
      <c r="BE47" s="279"/>
      <c r="BF47" s="279"/>
      <c r="BG47" s="32" t="s">
        <v>713</v>
      </c>
      <c r="BH47" s="149" t="s">
        <v>714</v>
      </c>
      <c r="BI47">
        <f t="shared" si="15"/>
        <v>27</v>
      </c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</row>
    <row r="48" spans="1:186" x14ac:dyDescent="0.25">
      <c r="A48" s="7">
        <v>89</v>
      </c>
      <c r="B48" s="257" t="s">
        <v>9</v>
      </c>
      <c r="C48" s="257" t="s">
        <v>21</v>
      </c>
      <c r="D48" s="257" t="s">
        <v>22</v>
      </c>
      <c r="E48" s="257"/>
      <c r="F48" s="257"/>
      <c r="G48" s="257"/>
      <c r="H48" s="257"/>
      <c r="I48" s="257"/>
      <c r="J48" s="257"/>
      <c r="K48" s="299" t="s">
        <v>826</v>
      </c>
      <c r="L48" s="4" t="s">
        <v>23</v>
      </c>
      <c r="M48" s="299" t="s">
        <v>847</v>
      </c>
      <c r="N48" s="5">
        <v>45457</v>
      </c>
      <c r="O48" s="5"/>
      <c r="P48" s="4"/>
      <c r="Q48" s="60" t="s">
        <v>258</v>
      </c>
      <c r="R48" s="60"/>
      <c r="S48" s="60"/>
      <c r="T48" s="60"/>
      <c r="U48" s="60"/>
      <c r="V48" s="60"/>
      <c r="W48" s="60" t="s">
        <v>258</v>
      </c>
      <c r="X48" s="60"/>
      <c r="Y48" s="60"/>
      <c r="Z48" s="60"/>
      <c r="AA48" s="60"/>
      <c r="AB48" s="60"/>
      <c r="AC48" s="60"/>
      <c r="AD48" s="60"/>
      <c r="AE48" s="60" t="s">
        <v>258</v>
      </c>
      <c r="AF48" s="60" t="s">
        <v>258</v>
      </c>
      <c r="AG48" s="60"/>
      <c r="AH48" s="60"/>
      <c r="AI48" s="60" t="s">
        <v>258</v>
      </c>
      <c r="AJ48" s="60"/>
      <c r="AK48" s="65">
        <v>5059.2299999999996</v>
      </c>
      <c r="AL48" s="7">
        <v>20</v>
      </c>
      <c r="AM48" s="7">
        <v>40</v>
      </c>
      <c r="AN48" s="11">
        <f t="shared" si="11"/>
        <v>60</v>
      </c>
      <c r="AO48" s="7">
        <v>20</v>
      </c>
      <c r="AP48" s="7"/>
      <c r="AQ48" s="7"/>
      <c r="AR48" s="7">
        <v>20</v>
      </c>
      <c r="AS48" s="7">
        <f t="shared" si="12"/>
        <v>20</v>
      </c>
      <c r="AT48" s="7">
        <v>0</v>
      </c>
      <c r="AU48" s="7">
        <v>5</v>
      </c>
      <c r="AV48" s="7">
        <f t="shared" si="18"/>
        <v>0</v>
      </c>
      <c r="AW48" s="8">
        <v>10</v>
      </c>
      <c r="AX48" s="8"/>
      <c r="AY48" s="8"/>
      <c r="AZ48" s="8"/>
      <c r="BA48" s="9">
        <f t="shared" si="17"/>
        <v>50</v>
      </c>
      <c r="BB48" s="297">
        <v>1200</v>
      </c>
      <c r="BC48" s="279">
        <v>1200</v>
      </c>
      <c r="BD48" s="279"/>
      <c r="BE48" s="279"/>
      <c r="BF48" s="279"/>
      <c r="BG48" s="32" t="s">
        <v>356</v>
      </c>
      <c r="BH48" s="149" t="s">
        <v>357</v>
      </c>
      <c r="BI48">
        <f t="shared" si="15"/>
        <v>27</v>
      </c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</row>
    <row r="49" spans="1:186" x14ac:dyDescent="0.25">
      <c r="A49" s="7">
        <v>86</v>
      </c>
      <c r="B49" s="257" t="s">
        <v>9</v>
      </c>
      <c r="C49" s="257" t="s">
        <v>24</v>
      </c>
      <c r="D49" s="257" t="s">
        <v>25</v>
      </c>
      <c r="E49" s="257"/>
      <c r="F49" s="257"/>
      <c r="G49" s="257"/>
      <c r="H49" s="257"/>
      <c r="I49" s="257"/>
      <c r="J49" s="257"/>
      <c r="K49" s="299" t="s">
        <v>826</v>
      </c>
      <c r="L49" s="4" t="s">
        <v>26</v>
      </c>
      <c r="M49" s="299" t="s">
        <v>847</v>
      </c>
      <c r="N49" s="5">
        <v>45457</v>
      </c>
      <c r="O49" s="5"/>
      <c r="P49" s="4"/>
      <c r="Q49" s="60" t="s">
        <v>258</v>
      </c>
      <c r="R49" s="60"/>
      <c r="S49" s="60"/>
      <c r="T49" s="60"/>
      <c r="U49" s="60"/>
      <c r="V49" s="60"/>
      <c r="W49" s="60" t="s">
        <v>258</v>
      </c>
      <c r="X49" s="60"/>
      <c r="Y49" s="60"/>
      <c r="Z49" s="60"/>
      <c r="AA49" s="60"/>
      <c r="AB49" s="60"/>
      <c r="AC49" s="60"/>
      <c r="AD49" s="60"/>
      <c r="AE49" s="60" t="s">
        <v>258</v>
      </c>
      <c r="AF49" s="60" t="s">
        <v>258</v>
      </c>
      <c r="AG49" s="60"/>
      <c r="AH49" s="60" t="s">
        <v>258</v>
      </c>
      <c r="AI49" s="60"/>
      <c r="AJ49" s="60"/>
      <c r="AK49" s="65">
        <v>12273.47</v>
      </c>
      <c r="AL49" s="7">
        <v>20</v>
      </c>
      <c r="AM49" s="7">
        <v>40</v>
      </c>
      <c r="AN49" s="11">
        <f t="shared" si="11"/>
        <v>60</v>
      </c>
      <c r="AO49" s="7">
        <v>20</v>
      </c>
      <c r="AP49" s="7"/>
      <c r="AQ49" s="7">
        <v>25</v>
      </c>
      <c r="AR49" s="7"/>
      <c r="AS49" s="7">
        <f t="shared" si="12"/>
        <v>25</v>
      </c>
      <c r="AT49" s="7">
        <v>0</v>
      </c>
      <c r="AU49" s="7">
        <v>5</v>
      </c>
      <c r="AV49" s="7">
        <f t="shared" si="18"/>
        <v>0</v>
      </c>
      <c r="AW49" s="8"/>
      <c r="AX49" s="8"/>
      <c r="AY49" s="8">
        <v>5</v>
      </c>
      <c r="AZ49" s="8"/>
      <c r="BA49" s="9">
        <f t="shared" si="17"/>
        <v>50</v>
      </c>
      <c r="BB49" s="297">
        <v>1200</v>
      </c>
      <c r="BC49" s="279">
        <v>1200</v>
      </c>
      <c r="BD49" s="279"/>
      <c r="BE49" s="279"/>
      <c r="BF49" s="279"/>
      <c r="BG49" s="32" t="s">
        <v>352</v>
      </c>
      <c r="BH49" s="149" t="s">
        <v>353</v>
      </c>
      <c r="BI49">
        <f t="shared" si="15"/>
        <v>27</v>
      </c>
    </row>
    <row r="50" spans="1:186" x14ac:dyDescent="0.25">
      <c r="A50" s="7">
        <v>57</v>
      </c>
      <c r="B50" s="257" t="s">
        <v>425</v>
      </c>
      <c r="C50" s="300" t="s">
        <v>479</v>
      </c>
      <c r="D50" s="300" t="s">
        <v>480</v>
      </c>
      <c r="E50" s="300"/>
      <c r="F50" s="300"/>
      <c r="G50" s="300"/>
      <c r="H50" s="300"/>
      <c r="I50" s="300"/>
      <c r="J50" s="300"/>
      <c r="K50" s="299" t="s">
        <v>826</v>
      </c>
      <c r="L50" s="4" t="s">
        <v>481</v>
      </c>
      <c r="M50" s="299" t="s">
        <v>847</v>
      </c>
      <c r="N50" s="5">
        <v>45454</v>
      </c>
      <c r="O50" s="5"/>
      <c r="P50" s="5">
        <v>45490</v>
      </c>
      <c r="Q50" s="60" t="s">
        <v>258</v>
      </c>
      <c r="R50" s="60"/>
      <c r="S50" s="60"/>
      <c r="T50" s="60"/>
      <c r="U50" s="60"/>
      <c r="V50" s="60"/>
      <c r="W50" s="60" t="s">
        <v>258</v>
      </c>
      <c r="X50" s="60"/>
      <c r="Y50" s="60"/>
      <c r="Z50" s="60"/>
      <c r="AA50" s="60"/>
      <c r="AB50" s="60"/>
      <c r="AC50" s="60"/>
      <c r="AD50" s="60"/>
      <c r="AE50" s="60" t="s">
        <v>258</v>
      </c>
      <c r="AF50" s="60" t="s">
        <v>258</v>
      </c>
      <c r="AG50" s="60"/>
      <c r="AH50" s="60" t="s">
        <v>258</v>
      </c>
      <c r="AI50" s="60"/>
      <c r="AJ50" s="60"/>
      <c r="AK50" s="65">
        <v>12699.91</v>
      </c>
      <c r="AL50" s="7">
        <v>20</v>
      </c>
      <c r="AM50" s="7">
        <v>40</v>
      </c>
      <c r="AN50" s="11">
        <f t="shared" si="11"/>
        <v>60</v>
      </c>
      <c r="AO50" s="7">
        <v>20</v>
      </c>
      <c r="AP50" s="7"/>
      <c r="AQ50" s="7">
        <v>25</v>
      </c>
      <c r="AR50" s="7"/>
      <c r="AS50" s="7">
        <f t="shared" si="12"/>
        <v>25</v>
      </c>
      <c r="AT50" s="7">
        <v>0</v>
      </c>
      <c r="AU50" s="7">
        <v>5</v>
      </c>
      <c r="AV50" s="7">
        <f t="shared" si="18"/>
        <v>0</v>
      </c>
      <c r="AW50" s="9"/>
      <c r="AX50" s="9"/>
      <c r="AY50" s="9">
        <v>5</v>
      </c>
      <c r="AZ50" s="9"/>
      <c r="BA50" s="9">
        <f t="shared" si="17"/>
        <v>50</v>
      </c>
      <c r="BB50" s="297">
        <v>1200</v>
      </c>
      <c r="BC50" s="279">
        <v>1200</v>
      </c>
      <c r="BD50" s="279"/>
      <c r="BE50" s="279"/>
      <c r="BF50" s="279"/>
      <c r="BG50" s="32" t="s">
        <v>482</v>
      </c>
      <c r="BH50" s="149" t="s">
        <v>483</v>
      </c>
      <c r="BI50">
        <f t="shared" si="15"/>
        <v>27</v>
      </c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</row>
    <row r="51" spans="1:186" x14ac:dyDescent="0.25">
      <c r="A51" s="7">
        <v>21</v>
      </c>
      <c r="B51" s="257" t="s">
        <v>66</v>
      </c>
      <c r="C51" s="257" t="s">
        <v>716</v>
      </c>
      <c r="D51" s="257" t="s">
        <v>14</v>
      </c>
      <c r="E51" s="257"/>
      <c r="F51" s="257"/>
      <c r="G51" s="257"/>
      <c r="H51" s="257"/>
      <c r="I51" s="257"/>
      <c r="J51" s="257"/>
      <c r="K51" s="299" t="s">
        <v>826</v>
      </c>
      <c r="L51" s="4" t="s">
        <v>717</v>
      </c>
      <c r="M51" s="299" t="s">
        <v>847</v>
      </c>
      <c r="N51" s="5">
        <v>45477</v>
      </c>
      <c r="O51" s="5"/>
      <c r="P51" s="5">
        <v>45490</v>
      </c>
      <c r="Q51" s="60"/>
      <c r="R51" s="60"/>
      <c r="S51" s="60"/>
      <c r="T51" s="258" t="s">
        <v>258</v>
      </c>
      <c r="U51" s="60"/>
      <c r="V51" s="60"/>
      <c r="W51" s="60" t="s">
        <v>258</v>
      </c>
      <c r="X51" s="60"/>
      <c r="Y51" s="60"/>
      <c r="Z51" s="60"/>
      <c r="AA51" s="60"/>
      <c r="AB51" s="60"/>
      <c r="AC51" s="60"/>
      <c r="AD51" s="60"/>
      <c r="AE51" s="60" t="s">
        <v>258</v>
      </c>
      <c r="AF51" s="60" t="s">
        <v>258</v>
      </c>
      <c r="AG51" s="60"/>
      <c r="AH51" s="60" t="s">
        <v>613</v>
      </c>
      <c r="AI51" s="60"/>
      <c r="AJ51" s="60"/>
      <c r="AK51" s="65">
        <v>13595.07</v>
      </c>
      <c r="AL51" s="7">
        <v>20</v>
      </c>
      <c r="AM51" s="7">
        <v>40</v>
      </c>
      <c r="AN51" s="11">
        <f t="shared" ref="AN51:AN82" si="19">AL51+AM51</f>
        <v>60</v>
      </c>
      <c r="AO51" s="7">
        <v>20</v>
      </c>
      <c r="AP51" s="7"/>
      <c r="AQ51" s="7">
        <v>25</v>
      </c>
      <c r="AR51" s="7"/>
      <c r="AS51" s="7">
        <f t="shared" si="12"/>
        <v>25</v>
      </c>
      <c r="AT51" s="11">
        <v>0</v>
      </c>
      <c r="AU51" s="7">
        <v>5</v>
      </c>
      <c r="AV51" s="11">
        <f t="shared" si="18"/>
        <v>0</v>
      </c>
      <c r="AW51" s="9"/>
      <c r="AX51" s="9"/>
      <c r="AY51" s="9">
        <v>5</v>
      </c>
      <c r="AZ51" s="9"/>
      <c r="BA51" s="9">
        <f t="shared" si="17"/>
        <v>50</v>
      </c>
      <c r="BB51" s="297">
        <v>2000</v>
      </c>
      <c r="BC51" s="279"/>
      <c r="BD51" s="279"/>
      <c r="BE51" s="279">
        <v>2000</v>
      </c>
      <c r="BF51" s="279"/>
      <c r="BG51" s="32"/>
      <c r="BH51" s="149"/>
      <c r="BI51">
        <f t="shared" ref="BI51:BI82" si="20">LEN(BH51)</f>
        <v>0</v>
      </c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</row>
    <row r="52" spans="1:186" x14ac:dyDescent="0.25">
      <c r="A52" s="7">
        <v>35</v>
      </c>
      <c r="B52" s="257" t="s">
        <v>40</v>
      </c>
      <c r="C52" s="257" t="s">
        <v>560</v>
      </c>
      <c r="D52" s="257" t="s">
        <v>561</v>
      </c>
      <c r="E52" s="257"/>
      <c r="F52" s="257"/>
      <c r="G52" s="257"/>
      <c r="H52" s="257"/>
      <c r="I52" s="257"/>
      <c r="J52" s="257"/>
      <c r="K52" s="299" t="s">
        <v>826</v>
      </c>
      <c r="L52" s="4" t="s">
        <v>562</v>
      </c>
      <c r="M52" s="299" t="s">
        <v>847</v>
      </c>
      <c r="N52" s="5">
        <v>45469</v>
      </c>
      <c r="O52" s="5"/>
      <c r="P52" s="135">
        <v>45488</v>
      </c>
      <c r="Q52" s="60"/>
      <c r="R52" s="60"/>
      <c r="S52" s="60"/>
      <c r="T52" s="258" t="s">
        <v>258</v>
      </c>
      <c r="U52" s="60"/>
      <c r="V52" s="60"/>
      <c r="W52" s="60" t="s">
        <v>258</v>
      </c>
      <c r="X52" s="60"/>
      <c r="Y52" s="60"/>
      <c r="Z52" s="60"/>
      <c r="AA52" s="60"/>
      <c r="AB52" s="60"/>
      <c r="AC52" s="60"/>
      <c r="AD52" s="60"/>
      <c r="AE52" s="60" t="s">
        <v>258</v>
      </c>
      <c r="AF52" s="60" t="s">
        <v>258</v>
      </c>
      <c r="AG52" s="60"/>
      <c r="AH52" s="60" t="s">
        <v>258</v>
      </c>
      <c r="AI52" s="60"/>
      <c r="AJ52" s="60"/>
      <c r="AK52" s="65">
        <v>13624.93</v>
      </c>
      <c r="AL52" s="7">
        <v>20</v>
      </c>
      <c r="AM52" s="7">
        <v>40</v>
      </c>
      <c r="AN52" s="11">
        <f t="shared" si="19"/>
        <v>60</v>
      </c>
      <c r="AO52" s="11">
        <v>20</v>
      </c>
      <c r="AP52" s="7"/>
      <c r="AQ52" s="7">
        <v>25</v>
      </c>
      <c r="AR52" s="7"/>
      <c r="AS52" s="7">
        <f t="shared" si="12"/>
        <v>25</v>
      </c>
      <c r="AT52" s="7">
        <v>0</v>
      </c>
      <c r="AU52" s="7">
        <v>5</v>
      </c>
      <c r="AV52" s="7">
        <f t="shared" si="18"/>
        <v>0</v>
      </c>
      <c r="AW52" s="9"/>
      <c r="AX52" s="9"/>
      <c r="AY52" s="9">
        <v>5</v>
      </c>
      <c r="AZ52" s="9"/>
      <c r="BA52" s="9">
        <f t="shared" si="17"/>
        <v>50</v>
      </c>
      <c r="BB52" s="297">
        <v>2000</v>
      </c>
      <c r="BC52" s="279"/>
      <c r="BD52" s="279"/>
      <c r="BE52" s="279">
        <v>2000</v>
      </c>
      <c r="BF52" s="279"/>
      <c r="BG52" s="32" t="s">
        <v>563</v>
      </c>
      <c r="BH52" s="149" t="s">
        <v>564</v>
      </c>
      <c r="BI52">
        <f t="shared" si="20"/>
        <v>27</v>
      </c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</row>
    <row r="53" spans="1:186" x14ac:dyDescent="0.25">
      <c r="A53" s="7">
        <v>13</v>
      </c>
      <c r="B53" s="257" t="s">
        <v>66</v>
      </c>
      <c r="C53" s="257" t="s">
        <v>706</v>
      </c>
      <c r="D53" s="257" t="s">
        <v>97</v>
      </c>
      <c r="E53" s="257"/>
      <c r="F53" s="257"/>
      <c r="G53" s="257"/>
      <c r="H53" s="257"/>
      <c r="I53" s="257"/>
      <c r="J53" s="257"/>
      <c r="K53" s="299" t="s">
        <v>826</v>
      </c>
      <c r="L53" s="4" t="s">
        <v>707</v>
      </c>
      <c r="M53" s="299" t="s">
        <v>847</v>
      </c>
      <c r="N53" s="5">
        <v>45477</v>
      </c>
      <c r="O53" s="5"/>
      <c r="P53" s="5">
        <v>45490</v>
      </c>
      <c r="Q53" s="60" t="s">
        <v>258</v>
      </c>
      <c r="R53" s="60"/>
      <c r="S53" s="60"/>
      <c r="T53" s="60"/>
      <c r="U53" s="60"/>
      <c r="V53" s="60"/>
      <c r="W53" s="60" t="s">
        <v>258</v>
      </c>
      <c r="X53" s="60"/>
      <c r="Y53" s="60"/>
      <c r="Z53" s="60"/>
      <c r="AA53" s="60"/>
      <c r="AB53" s="60"/>
      <c r="AC53" s="60"/>
      <c r="AD53" s="60"/>
      <c r="AE53" s="60" t="s">
        <v>258</v>
      </c>
      <c r="AF53" s="60" t="s">
        <v>258</v>
      </c>
      <c r="AG53" s="60"/>
      <c r="AH53" s="60" t="s">
        <v>258</v>
      </c>
      <c r="AI53" s="60"/>
      <c r="AJ53" s="60"/>
      <c r="AK53" s="65">
        <v>15250</v>
      </c>
      <c r="AL53" s="7">
        <v>20</v>
      </c>
      <c r="AM53" s="7">
        <v>40</v>
      </c>
      <c r="AN53" s="11">
        <f t="shared" si="19"/>
        <v>60</v>
      </c>
      <c r="AO53" s="7">
        <v>20</v>
      </c>
      <c r="AP53" s="7"/>
      <c r="AQ53" s="7">
        <v>25</v>
      </c>
      <c r="AR53" s="7"/>
      <c r="AS53" s="7">
        <f t="shared" si="12"/>
        <v>25</v>
      </c>
      <c r="AT53" s="7">
        <v>0</v>
      </c>
      <c r="AU53" s="7">
        <v>5</v>
      </c>
      <c r="AV53" s="7">
        <f t="shared" si="18"/>
        <v>0</v>
      </c>
      <c r="AW53" s="9"/>
      <c r="AX53" s="9"/>
      <c r="AY53" s="9">
        <v>5</v>
      </c>
      <c r="AZ53" s="9"/>
      <c r="BA53" s="9">
        <f t="shared" si="17"/>
        <v>50</v>
      </c>
      <c r="BB53" s="297">
        <v>1200</v>
      </c>
      <c r="BC53" s="279"/>
      <c r="BD53" s="279">
        <v>1200</v>
      </c>
      <c r="BE53" s="279"/>
      <c r="BF53" s="279"/>
      <c r="BG53" s="32" t="s">
        <v>708</v>
      </c>
      <c r="BH53" s="149" t="s">
        <v>709</v>
      </c>
      <c r="BI53">
        <f t="shared" si="20"/>
        <v>27</v>
      </c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</row>
    <row r="54" spans="1:186" x14ac:dyDescent="0.25">
      <c r="A54" s="7">
        <v>62</v>
      </c>
      <c r="B54" s="257" t="s">
        <v>425</v>
      </c>
      <c r="C54" s="300" t="s">
        <v>580</v>
      </c>
      <c r="D54" s="300" t="s">
        <v>581</v>
      </c>
      <c r="E54" s="300"/>
      <c r="F54" s="300"/>
      <c r="G54" s="300"/>
      <c r="H54" s="300"/>
      <c r="I54" s="300"/>
      <c r="J54" s="300"/>
      <c r="K54" s="299" t="s">
        <v>826</v>
      </c>
      <c r="L54" s="4" t="s">
        <v>582</v>
      </c>
      <c r="M54" s="299" t="s">
        <v>847</v>
      </c>
      <c r="N54" s="5">
        <v>45471</v>
      </c>
      <c r="O54" s="5"/>
      <c r="P54" s="5">
        <v>45490</v>
      </c>
      <c r="Q54" s="60" t="s">
        <v>258</v>
      </c>
      <c r="R54" s="60"/>
      <c r="S54" s="60"/>
      <c r="T54" s="60"/>
      <c r="U54" s="60"/>
      <c r="V54" s="60" t="s">
        <v>258</v>
      </c>
      <c r="W54" s="60" t="s">
        <v>258</v>
      </c>
      <c r="X54" s="60"/>
      <c r="Y54" s="60"/>
      <c r="Z54" s="60"/>
      <c r="AA54" s="60"/>
      <c r="AB54" s="60"/>
      <c r="AC54" s="60"/>
      <c r="AD54" s="60"/>
      <c r="AE54" s="60" t="s">
        <v>258</v>
      </c>
      <c r="AF54" s="60" t="s">
        <v>258</v>
      </c>
      <c r="AG54" s="60"/>
      <c r="AH54" s="60" t="s">
        <v>258</v>
      </c>
      <c r="AI54" s="60"/>
      <c r="AJ54" s="60"/>
      <c r="AK54" s="65">
        <v>15285.25</v>
      </c>
      <c r="AL54" s="7">
        <v>20</v>
      </c>
      <c r="AM54" s="7">
        <v>40</v>
      </c>
      <c r="AN54" s="11">
        <f t="shared" si="19"/>
        <v>60</v>
      </c>
      <c r="AO54" s="7">
        <v>20</v>
      </c>
      <c r="AP54" s="7"/>
      <c r="AQ54" s="7">
        <v>25</v>
      </c>
      <c r="AR54" s="7"/>
      <c r="AS54" s="7">
        <f t="shared" si="12"/>
        <v>25</v>
      </c>
      <c r="AT54" s="7">
        <v>0</v>
      </c>
      <c r="AU54" s="7">
        <v>5</v>
      </c>
      <c r="AV54" s="7">
        <f t="shared" si="18"/>
        <v>0</v>
      </c>
      <c r="AW54" s="9"/>
      <c r="AX54" s="9"/>
      <c r="AY54" s="9">
        <v>5</v>
      </c>
      <c r="AZ54" s="9"/>
      <c r="BA54" s="9">
        <f t="shared" si="17"/>
        <v>50</v>
      </c>
      <c r="BB54" s="298">
        <v>1200</v>
      </c>
      <c r="BC54" s="280"/>
      <c r="BD54" s="280">
        <v>1200</v>
      </c>
      <c r="BE54" s="280"/>
      <c r="BF54" s="280"/>
      <c r="BG54" s="32" t="s">
        <v>583</v>
      </c>
      <c r="BH54" s="149" t="s">
        <v>584</v>
      </c>
      <c r="BI54">
        <f t="shared" si="20"/>
        <v>27</v>
      </c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</row>
    <row r="55" spans="1:186" x14ac:dyDescent="0.25">
      <c r="A55" s="7">
        <v>59</v>
      </c>
      <c r="B55" s="257" t="s">
        <v>425</v>
      </c>
      <c r="C55" s="300" t="s">
        <v>110</v>
      </c>
      <c r="D55" s="300" t="s">
        <v>487</v>
      </c>
      <c r="E55" s="300"/>
      <c r="F55" s="300"/>
      <c r="G55" s="300"/>
      <c r="H55" s="300"/>
      <c r="I55" s="300"/>
      <c r="J55" s="300"/>
      <c r="K55" s="299" t="s">
        <v>826</v>
      </c>
      <c r="L55" s="4" t="s">
        <v>111</v>
      </c>
      <c r="M55" s="299" t="s">
        <v>847</v>
      </c>
      <c r="N55" s="5">
        <v>45455</v>
      </c>
      <c r="O55" s="5"/>
      <c r="P55" s="5">
        <v>45490</v>
      </c>
      <c r="Q55" s="60" t="s">
        <v>258</v>
      </c>
      <c r="R55" s="60"/>
      <c r="S55" s="60"/>
      <c r="T55" s="60"/>
      <c r="U55" s="60"/>
      <c r="V55" s="60"/>
      <c r="W55" s="60" t="s">
        <v>258</v>
      </c>
      <c r="X55" s="60"/>
      <c r="Y55" s="60"/>
      <c r="Z55" s="60"/>
      <c r="AA55" s="60"/>
      <c r="AB55" s="60"/>
      <c r="AC55" s="60"/>
      <c r="AD55" s="60"/>
      <c r="AE55" s="60" t="s">
        <v>258</v>
      </c>
      <c r="AF55" s="60" t="s">
        <v>258</v>
      </c>
      <c r="AG55" s="60"/>
      <c r="AH55" s="60" t="s">
        <v>258</v>
      </c>
      <c r="AI55" s="60"/>
      <c r="AJ55" s="60"/>
      <c r="AK55" s="65">
        <v>15594.85</v>
      </c>
      <c r="AL55" s="7">
        <v>20</v>
      </c>
      <c r="AM55" s="7">
        <v>40</v>
      </c>
      <c r="AN55" s="11">
        <f t="shared" si="19"/>
        <v>60</v>
      </c>
      <c r="AO55" s="7">
        <v>20</v>
      </c>
      <c r="AP55" s="7"/>
      <c r="AQ55" s="7">
        <v>25</v>
      </c>
      <c r="AR55" s="7"/>
      <c r="AS55" s="7">
        <f t="shared" si="12"/>
        <v>25</v>
      </c>
      <c r="AT55" s="7">
        <v>0</v>
      </c>
      <c r="AU55" s="7">
        <v>5</v>
      </c>
      <c r="AV55" s="7">
        <f t="shared" si="18"/>
        <v>0</v>
      </c>
      <c r="AW55" s="9"/>
      <c r="AX55" s="9"/>
      <c r="AY55" s="9">
        <v>5</v>
      </c>
      <c r="AZ55" s="9"/>
      <c r="BA55" s="9">
        <f t="shared" si="17"/>
        <v>50</v>
      </c>
      <c r="BB55" s="297">
        <v>1200</v>
      </c>
      <c r="BC55" s="279"/>
      <c r="BD55" s="279">
        <v>1200</v>
      </c>
      <c r="BE55" s="279"/>
      <c r="BF55" s="279"/>
      <c r="BG55" s="32" t="s">
        <v>488</v>
      </c>
      <c r="BH55" s="149" t="s">
        <v>489</v>
      </c>
      <c r="BI55">
        <f t="shared" si="20"/>
        <v>27</v>
      </c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</row>
    <row r="56" spans="1:186" x14ac:dyDescent="0.25">
      <c r="A56" s="7">
        <v>28</v>
      </c>
      <c r="B56" s="257" t="s">
        <v>66</v>
      </c>
      <c r="C56" s="257" t="s">
        <v>455</v>
      </c>
      <c r="D56" s="257" t="s">
        <v>456</v>
      </c>
      <c r="E56" s="257"/>
      <c r="F56" s="257"/>
      <c r="G56" s="257"/>
      <c r="H56" s="257"/>
      <c r="I56" s="257"/>
      <c r="J56" s="257"/>
      <c r="K56" s="299" t="s">
        <v>826</v>
      </c>
      <c r="L56" s="4" t="s">
        <v>457</v>
      </c>
      <c r="M56" s="299" t="s">
        <v>847</v>
      </c>
      <c r="N56" s="5">
        <v>45468</v>
      </c>
      <c r="O56" s="5"/>
      <c r="P56" s="5">
        <v>45490</v>
      </c>
      <c r="Q56" s="60" t="s">
        <v>258</v>
      </c>
      <c r="R56" s="60"/>
      <c r="S56" s="60"/>
      <c r="T56" s="60"/>
      <c r="U56" s="60"/>
      <c r="V56" s="60"/>
      <c r="W56" s="60" t="s">
        <v>258</v>
      </c>
      <c r="X56" s="60"/>
      <c r="Y56" s="60"/>
      <c r="Z56" s="60"/>
      <c r="AA56" s="60"/>
      <c r="AB56" s="60"/>
      <c r="AC56" s="60"/>
      <c r="AD56" s="60"/>
      <c r="AE56" s="60" t="s">
        <v>258</v>
      </c>
      <c r="AF56" s="60" t="s">
        <v>258</v>
      </c>
      <c r="AG56" s="60"/>
      <c r="AH56" s="60" t="s">
        <v>258</v>
      </c>
      <c r="AI56" s="60"/>
      <c r="AJ56" s="60"/>
      <c r="AK56" s="65">
        <v>16058.07</v>
      </c>
      <c r="AL56" s="7">
        <v>20</v>
      </c>
      <c r="AM56" s="7">
        <v>40</v>
      </c>
      <c r="AN56" s="11">
        <f t="shared" si="19"/>
        <v>60</v>
      </c>
      <c r="AO56" s="7">
        <v>20</v>
      </c>
      <c r="AP56" s="7"/>
      <c r="AQ56" s="7">
        <v>25</v>
      </c>
      <c r="AR56" s="7"/>
      <c r="AS56" s="7">
        <f t="shared" si="12"/>
        <v>25</v>
      </c>
      <c r="AT56" s="7">
        <v>0</v>
      </c>
      <c r="AU56" s="7">
        <v>5</v>
      </c>
      <c r="AV56" s="7">
        <f t="shared" si="18"/>
        <v>0</v>
      </c>
      <c r="AW56" s="9"/>
      <c r="AX56" s="9"/>
      <c r="AY56" s="9">
        <v>5</v>
      </c>
      <c r="AZ56" s="9"/>
      <c r="BA56" s="9">
        <f t="shared" si="17"/>
        <v>50</v>
      </c>
      <c r="BB56" s="297">
        <v>1200</v>
      </c>
      <c r="BC56" s="279"/>
      <c r="BD56" s="279">
        <v>1200</v>
      </c>
      <c r="BE56" s="279"/>
      <c r="BF56" s="279"/>
      <c r="BG56" s="32" t="s">
        <v>458</v>
      </c>
      <c r="BH56" s="149" t="s">
        <v>459</v>
      </c>
      <c r="BI56">
        <f t="shared" si="20"/>
        <v>27</v>
      </c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</row>
    <row r="57" spans="1:186" x14ac:dyDescent="0.25">
      <c r="A57" s="7">
        <v>104</v>
      </c>
      <c r="B57" s="257" t="s">
        <v>413</v>
      </c>
      <c r="C57" s="257" t="s">
        <v>144</v>
      </c>
      <c r="D57" s="257" t="s">
        <v>516</v>
      </c>
      <c r="E57" s="257"/>
      <c r="F57" s="257"/>
      <c r="G57" s="257"/>
      <c r="H57" s="257"/>
      <c r="I57" s="257"/>
      <c r="J57" s="257"/>
      <c r="K57" s="299" t="s">
        <v>826</v>
      </c>
      <c r="L57" s="20" t="s">
        <v>517</v>
      </c>
      <c r="M57" s="299" t="s">
        <v>847</v>
      </c>
      <c r="N57" s="135">
        <v>45460</v>
      </c>
      <c r="O57" s="135"/>
      <c r="P57" s="135">
        <v>45488</v>
      </c>
      <c r="Q57" s="60" t="s">
        <v>258</v>
      </c>
      <c r="R57" s="60"/>
      <c r="S57" s="60"/>
      <c r="T57" s="60"/>
      <c r="U57" s="60"/>
      <c r="V57" s="60"/>
      <c r="W57" s="60" t="s">
        <v>258</v>
      </c>
      <c r="X57" s="60"/>
      <c r="Y57" s="60"/>
      <c r="Z57" s="60"/>
      <c r="AA57" s="60"/>
      <c r="AB57" s="60"/>
      <c r="AC57" s="60"/>
      <c r="AD57" s="60"/>
      <c r="AE57" s="60" t="s">
        <v>258</v>
      </c>
      <c r="AF57" s="60" t="s">
        <v>258</v>
      </c>
      <c r="AG57" s="60"/>
      <c r="AH57" s="60" t="s">
        <v>258</v>
      </c>
      <c r="AI57" s="60"/>
      <c r="AJ57" s="60"/>
      <c r="AK57" s="65">
        <v>16651.650000000001</v>
      </c>
      <c r="AL57" s="8">
        <v>20</v>
      </c>
      <c r="AM57" s="8">
        <v>40</v>
      </c>
      <c r="AN57" s="11">
        <f t="shared" si="19"/>
        <v>60</v>
      </c>
      <c r="AO57" s="8">
        <v>20</v>
      </c>
      <c r="AP57" s="8"/>
      <c r="AQ57" s="8">
        <v>25</v>
      </c>
      <c r="AR57" s="8"/>
      <c r="AS57" s="7">
        <f t="shared" si="12"/>
        <v>25</v>
      </c>
      <c r="AT57" s="8">
        <v>0</v>
      </c>
      <c r="AU57" s="7">
        <v>5</v>
      </c>
      <c r="AV57" s="7">
        <f t="shared" si="18"/>
        <v>0</v>
      </c>
      <c r="AW57" s="9"/>
      <c r="AX57" s="9"/>
      <c r="AY57" s="9">
        <v>5</v>
      </c>
      <c r="AZ57" s="9"/>
      <c r="BA57" s="9">
        <f t="shared" si="17"/>
        <v>50</v>
      </c>
      <c r="BB57" s="297">
        <v>1200</v>
      </c>
      <c r="BC57" s="279"/>
      <c r="BD57" s="279">
        <v>1200</v>
      </c>
      <c r="BE57" s="279"/>
      <c r="BF57" s="279"/>
      <c r="BG57" s="32" t="s">
        <v>518</v>
      </c>
      <c r="BH57" s="149" t="s">
        <v>519</v>
      </c>
      <c r="BI57">
        <f t="shared" si="20"/>
        <v>27</v>
      </c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</row>
    <row r="58" spans="1:186" x14ac:dyDescent="0.25">
      <c r="A58" s="7">
        <v>60</v>
      </c>
      <c r="B58" s="257" t="s">
        <v>425</v>
      </c>
      <c r="C58" s="300" t="s">
        <v>102</v>
      </c>
      <c r="D58" s="300" t="s">
        <v>490</v>
      </c>
      <c r="E58" s="300"/>
      <c r="F58" s="300"/>
      <c r="G58" s="300"/>
      <c r="H58" s="300"/>
      <c r="I58" s="300"/>
      <c r="J58" s="300"/>
      <c r="K58" s="299" t="s">
        <v>826</v>
      </c>
      <c r="L58" s="4" t="s">
        <v>103</v>
      </c>
      <c r="M58" s="299" t="s">
        <v>847</v>
      </c>
      <c r="N58" s="5">
        <v>45468</v>
      </c>
      <c r="O58" s="5"/>
      <c r="P58" s="5">
        <v>45490</v>
      </c>
      <c r="Q58" s="60"/>
      <c r="R58" s="60"/>
      <c r="S58" s="60"/>
      <c r="T58" s="258" t="s">
        <v>258</v>
      </c>
      <c r="U58" s="60"/>
      <c r="V58" s="60" t="s">
        <v>258</v>
      </c>
      <c r="W58" s="60"/>
      <c r="X58" s="60"/>
      <c r="Y58" s="60"/>
      <c r="Z58" s="60"/>
      <c r="AA58" s="60"/>
      <c r="AB58" s="60"/>
      <c r="AC58" s="60"/>
      <c r="AD58" s="60"/>
      <c r="AE58" s="60" t="s">
        <v>258</v>
      </c>
      <c r="AF58" s="60" t="s">
        <v>258</v>
      </c>
      <c r="AG58" s="60"/>
      <c r="AH58" s="60" t="s">
        <v>258</v>
      </c>
      <c r="AI58" s="60"/>
      <c r="AJ58" s="60"/>
      <c r="AK58" s="65">
        <v>17049.18</v>
      </c>
      <c r="AL58" s="7">
        <v>20</v>
      </c>
      <c r="AM58" s="7">
        <v>40</v>
      </c>
      <c r="AN58" s="11">
        <f t="shared" si="19"/>
        <v>60</v>
      </c>
      <c r="AO58" s="7">
        <v>20</v>
      </c>
      <c r="AP58" s="7"/>
      <c r="AQ58" s="7">
        <v>25</v>
      </c>
      <c r="AR58" s="7"/>
      <c r="AS58" s="7">
        <f t="shared" si="12"/>
        <v>25</v>
      </c>
      <c r="AT58" s="7">
        <v>0</v>
      </c>
      <c r="AU58" s="7">
        <v>5</v>
      </c>
      <c r="AV58" s="7">
        <f t="shared" si="18"/>
        <v>0</v>
      </c>
      <c r="AW58" s="9"/>
      <c r="AX58" s="9"/>
      <c r="AY58" s="9">
        <v>5</v>
      </c>
      <c r="AZ58" s="9"/>
      <c r="BA58" s="9">
        <f t="shared" si="17"/>
        <v>50</v>
      </c>
      <c r="BB58" s="297">
        <v>2000</v>
      </c>
      <c r="BC58" s="279"/>
      <c r="BD58" s="279"/>
      <c r="BE58" s="279">
        <v>2000</v>
      </c>
      <c r="BF58" s="279"/>
      <c r="BG58" s="32"/>
      <c r="BH58" s="149"/>
      <c r="BI58">
        <f t="shared" si="20"/>
        <v>0</v>
      </c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</row>
    <row r="59" spans="1:186" x14ac:dyDescent="0.25">
      <c r="A59" s="7">
        <v>128</v>
      </c>
      <c r="B59" s="257" t="s">
        <v>189</v>
      </c>
      <c r="C59" s="257" t="s">
        <v>191</v>
      </c>
      <c r="D59" s="257" t="s">
        <v>94</v>
      </c>
      <c r="E59" s="257"/>
      <c r="F59" s="257"/>
      <c r="G59" s="257"/>
      <c r="H59" s="257"/>
      <c r="I59" s="257"/>
      <c r="J59" s="257"/>
      <c r="K59" s="299" t="s">
        <v>826</v>
      </c>
      <c r="L59" s="20" t="s">
        <v>410</v>
      </c>
      <c r="M59" s="299" t="s">
        <v>847</v>
      </c>
      <c r="N59" s="135">
        <v>45461</v>
      </c>
      <c r="O59" s="135"/>
      <c r="P59" s="135">
        <v>45488</v>
      </c>
      <c r="Q59" s="60" t="s">
        <v>258</v>
      </c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 t="s">
        <v>258</v>
      </c>
      <c r="AD59" s="60"/>
      <c r="AE59" s="60" t="s">
        <v>258</v>
      </c>
      <c r="AF59" s="60" t="s">
        <v>258</v>
      </c>
      <c r="AG59" s="60"/>
      <c r="AH59" s="60" t="s">
        <v>258</v>
      </c>
      <c r="AI59" s="60"/>
      <c r="AJ59" s="60"/>
      <c r="AK59" s="65">
        <v>6349.76</v>
      </c>
      <c r="AL59" s="7">
        <v>10</v>
      </c>
      <c r="AM59" s="7">
        <v>30</v>
      </c>
      <c r="AN59" s="11">
        <f t="shared" si="19"/>
        <v>40</v>
      </c>
      <c r="AO59" s="7">
        <v>12</v>
      </c>
      <c r="AP59" s="7"/>
      <c r="AQ59" s="7">
        <v>25</v>
      </c>
      <c r="AR59" s="7"/>
      <c r="AS59" s="7">
        <f t="shared" si="12"/>
        <v>25</v>
      </c>
      <c r="AT59" s="7">
        <v>1</v>
      </c>
      <c r="AU59" s="7">
        <v>5</v>
      </c>
      <c r="AV59" s="7">
        <f t="shared" si="18"/>
        <v>5</v>
      </c>
      <c r="AW59" s="8"/>
      <c r="AX59" s="8">
        <v>7</v>
      </c>
      <c r="AY59" s="8"/>
      <c r="AZ59" s="8"/>
      <c r="BA59" s="9">
        <f t="shared" si="17"/>
        <v>49</v>
      </c>
      <c r="BB59" s="298">
        <v>1200</v>
      </c>
      <c r="BC59" s="280">
        <v>1200</v>
      </c>
      <c r="BD59" s="280"/>
      <c r="BE59" s="280"/>
      <c r="BF59" s="280"/>
      <c r="BG59" s="32" t="s">
        <v>411</v>
      </c>
      <c r="BH59" s="150" t="s">
        <v>412</v>
      </c>
      <c r="BI59">
        <f t="shared" si="20"/>
        <v>27</v>
      </c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</row>
    <row r="60" spans="1:186" x14ac:dyDescent="0.25">
      <c r="A60" s="7">
        <v>55</v>
      </c>
      <c r="B60" s="257" t="s">
        <v>425</v>
      </c>
      <c r="C60" s="300" t="s">
        <v>650</v>
      </c>
      <c r="D60" s="300" t="s">
        <v>20</v>
      </c>
      <c r="E60" s="300"/>
      <c r="F60" s="300"/>
      <c r="G60" s="300"/>
      <c r="H60" s="300"/>
      <c r="I60" s="300"/>
      <c r="J60" s="300"/>
      <c r="K60" s="299" t="s">
        <v>826</v>
      </c>
      <c r="L60" s="4" t="s">
        <v>647</v>
      </c>
      <c r="M60" s="299" t="s">
        <v>847</v>
      </c>
      <c r="N60" s="5">
        <v>45471</v>
      </c>
      <c r="O60" s="5"/>
      <c r="P60" s="5">
        <v>45490</v>
      </c>
      <c r="Q60" s="60" t="s">
        <v>258</v>
      </c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 t="s">
        <v>258</v>
      </c>
      <c r="AE60" s="60" t="s">
        <v>258</v>
      </c>
      <c r="AF60" s="60" t="s">
        <v>258</v>
      </c>
      <c r="AG60" s="60"/>
      <c r="AH60" s="60" t="s">
        <v>258</v>
      </c>
      <c r="AI60" s="60"/>
      <c r="AJ60" s="60"/>
      <c r="AK60" s="65">
        <v>8975.33</v>
      </c>
      <c r="AL60" s="7">
        <v>10</v>
      </c>
      <c r="AM60" s="7">
        <v>40</v>
      </c>
      <c r="AN60" s="11">
        <f t="shared" si="19"/>
        <v>50</v>
      </c>
      <c r="AO60" s="7">
        <v>12</v>
      </c>
      <c r="AP60" s="7"/>
      <c r="AQ60" s="7">
        <v>25</v>
      </c>
      <c r="AR60" s="7"/>
      <c r="AS60" s="7">
        <f t="shared" si="12"/>
        <v>25</v>
      </c>
      <c r="AT60" s="7">
        <v>1</v>
      </c>
      <c r="AU60" s="7">
        <v>5</v>
      </c>
      <c r="AV60" s="7">
        <f t="shared" si="18"/>
        <v>5</v>
      </c>
      <c r="AW60" s="9"/>
      <c r="AX60" s="9">
        <v>7</v>
      </c>
      <c r="AY60" s="9"/>
      <c r="AZ60" s="9"/>
      <c r="BA60" s="9">
        <f t="shared" si="17"/>
        <v>49</v>
      </c>
      <c r="BB60" s="297">
        <v>1200</v>
      </c>
      <c r="BC60" s="280">
        <v>1200</v>
      </c>
      <c r="BD60" s="279"/>
      <c r="BE60" s="280"/>
      <c r="BF60" s="280"/>
      <c r="BG60" s="32" t="s">
        <v>649</v>
      </c>
      <c r="BH60" s="149" t="s">
        <v>648</v>
      </c>
      <c r="BI60">
        <f t="shared" si="20"/>
        <v>27</v>
      </c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</row>
    <row r="61" spans="1:186" x14ac:dyDescent="0.25">
      <c r="A61" s="7">
        <v>61</v>
      </c>
      <c r="B61" s="257" t="s">
        <v>425</v>
      </c>
      <c r="C61" s="300" t="s">
        <v>108</v>
      </c>
      <c r="D61" s="300" t="s">
        <v>135</v>
      </c>
      <c r="E61" s="300"/>
      <c r="F61" s="300"/>
      <c r="G61" s="300"/>
      <c r="H61" s="300"/>
      <c r="I61" s="300"/>
      <c r="J61" s="300"/>
      <c r="K61" s="299" t="s">
        <v>826</v>
      </c>
      <c r="L61" s="4" t="s">
        <v>109</v>
      </c>
      <c r="M61" s="299" t="s">
        <v>847</v>
      </c>
      <c r="N61" s="5">
        <v>45471</v>
      </c>
      <c r="O61" s="5"/>
      <c r="P61" s="5">
        <v>45490</v>
      </c>
      <c r="Q61" s="60" t="s">
        <v>258</v>
      </c>
      <c r="R61" s="60"/>
      <c r="S61" s="60"/>
      <c r="T61" s="60"/>
      <c r="U61" s="60"/>
      <c r="V61" s="60" t="s">
        <v>258</v>
      </c>
      <c r="W61" s="60" t="s">
        <v>258</v>
      </c>
      <c r="X61" s="60"/>
      <c r="Y61" s="60"/>
      <c r="Z61" s="60"/>
      <c r="AA61" s="60"/>
      <c r="AB61" s="60"/>
      <c r="AC61" s="60"/>
      <c r="AD61" s="60"/>
      <c r="AE61" s="60" t="s">
        <v>258</v>
      </c>
      <c r="AF61" s="60" t="s">
        <v>258</v>
      </c>
      <c r="AG61" s="60"/>
      <c r="AH61" s="60" t="s">
        <v>258</v>
      </c>
      <c r="AI61" s="60"/>
      <c r="AJ61" s="60"/>
      <c r="AK61" s="65">
        <v>11878.93</v>
      </c>
      <c r="AL61" s="7">
        <v>10</v>
      </c>
      <c r="AM61" s="7">
        <v>30</v>
      </c>
      <c r="AN61" s="11">
        <f t="shared" si="19"/>
        <v>40</v>
      </c>
      <c r="AO61" s="7">
        <v>12</v>
      </c>
      <c r="AP61" s="7"/>
      <c r="AQ61" s="7">
        <v>25</v>
      </c>
      <c r="AR61" s="7"/>
      <c r="AS61" s="7">
        <f t="shared" si="12"/>
        <v>25</v>
      </c>
      <c r="AT61" s="7">
        <v>1</v>
      </c>
      <c r="AU61" s="7">
        <v>5</v>
      </c>
      <c r="AV61" s="7">
        <f t="shared" si="18"/>
        <v>5</v>
      </c>
      <c r="AW61" s="9"/>
      <c r="AX61" s="9">
        <v>7</v>
      </c>
      <c r="AY61" s="9"/>
      <c r="AZ61" s="9"/>
      <c r="BA61" s="9">
        <f t="shared" si="17"/>
        <v>49</v>
      </c>
      <c r="BB61" s="297">
        <v>1200</v>
      </c>
      <c r="BC61" s="280">
        <v>264.27</v>
      </c>
      <c r="BD61" s="279">
        <f>1200-BC61</f>
        <v>935.73</v>
      </c>
      <c r="BE61" s="280"/>
      <c r="BF61" s="280"/>
      <c r="BG61" s="32" t="s">
        <v>651</v>
      </c>
      <c r="BH61" s="149" t="s">
        <v>652</v>
      </c>
      <c r="BI61">
        <f t="shared" si="20"/>
        <v>27</v>
      </c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</row>
    <row r="62" spans="1:186" x14ac:dyDescent="0.25">
      <c r="A62" s="7">
        <v>77</v>
      </c>
      <c r="B62" s="257" t="s">
        <v>9</v>
      </c>
      <c r="C62" s="300" t="s">
        <v>36</v>
      </c>
      <c r="D62" s="300" t="s">
        <v>37</v>
      </c>
      <c r="E62" s="300"/>
      <c r="F62" s="300"/>
      <c r="G62" s="300"/>
      <c r="H62" s="300"/>
      <c r="I62" s="300"/>
      <c r="J62" s="300"/>
      <c r="K62" s="299" t="s">
        <v>826</v>
      </c>
      <c r="L62" s="4" t="s">
        <v>38</v>
      </c>
      <c r="M62" s="299" t="s">
        <v>847</v>
      </c>
      <c r="N62" s="5">
        <v>45457</v>
      </c>
      <c r="O62" s="5"/>
      <c r="P62" s="4"/>
      <c r="Q62" s="60"/>
      <c r="R62" s="60"/>
      <c r="S62" s="60"/>
      <c r="T62" s="258" t="s">
        <v>258</v>
      </c>
      <c r="U62" s="60"/>
      <c r="V62" s="60"/>
      <c r="W62" s="60" t="s">
        <v>258</v>
      </c>
      <c r="X62" s="60"/>
      <c r="Y62" s="60"/>
      <c r="Z62" s="60"/>
      <c r="AA62" s="60"/>
      <c r="AB62" s="60"/>
      <c r="AC62" s="60"/>
      <c r="AD62" s="60"/>
      <c r="AE62" s="60" t="s">
        <v>258</v>
      </c>
      <c r="AF62" s="60" t="s">
        <v>258</v>
      </c>
      <c r="AG62" s="60"/>
      <c r="AH62" s="60" t="s">
        <v>258</v>
      </c>
      <c r="AI62" s="60"/>
      <c r="AJ62" s="60"/>
      <c r="AK62" s="65">
        <v>21988.13</v>
      </c>
      <c r="AL62" s="7">
        <v>20</v>
      </c>
      <c r="AM62" s="7">
        <v>40</v>
      </c>
      <c r="AN62" s="11">
        <f t="shared" si="19"/>
        <v>60</v>
      </c>
      <c r="AO62" s="7">
        <v>20</v>
      </c>
      <c r="AP62" s="7"/>
      <c r="AQ62" s="7">
        <v>25</v>
      </c>
      <c r="AR62" s="7"/>
      <c r="AS62" s="7">
        <f t="shared" si="12"/>
        <v>25</v>
      </c>
      <c r="AT62" s="7">
        <v>0</v>
      </c>
      <c r="AU62" s="7">
        <v>5</v>
      </c>
      <c r="AV62" s="7">
        <f t="shared" si="18"/>
        <v>0</v>
      </c>
      <c r="AW62" s="9"/>
      <c r="AX62" s="9"/>
      <c r="AY62" s="9"/>
      <c r="AZ62" s="9">
        <v>3</v>
      </c>
      <c r="BA62" s="9">
        <f t="shared" si="17"/>
        <v>48</v>
      </c>
      <c r="BB62" s="297">
        <v>2000</v>
      </c>
      <c r="BC62" s="279"/>
      <c r="BD62" s="279"/>
      <c r="BE62" s="280">
        <v>2000</v>
      </c>
      <c r="BF62" s="280"/>
      <c r="BG62" s="32" t="s">
        <v>334</v>
      </c>
      <c r="BH62" s="149" t="s">
        <v>335</v>
      </c>
      <c r="BI62">
        <f t="shared" si="20"/>
        <v>27</v>
      </c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</row>
    <row r="63" spans="1:186" x14ac:dyDescent="0.25">
      <c r="A63" s="7">
        <v>44</v>
      </c>
      <c r="B63" s="257" t="s">
        <v>40</v>
      </c>
      <c r="C63" s="257" t="s">
        <v>567</v>
      </c>
      <c r="D63" s="257" t="s">
        <v>568</v>
      </c>
      <c r="E63" s="257"/>
      <c r="F63" s="257"/>
      <c r="G63" s="257"/>
      <c r="H63" s="257"/>
      <c r="I63" s="257"/>
      <c r="J63" s="257"/>
      <c r="K63" s="299" t="s">
        <v>826</v>
      </c>
      <c r="L63" s="4" t="s">
        <v>569</v>
      </c>
      <c r="M63" s="299" t="s">
        <v>847</v>
      </c>
      <c r="N63" s="5">
        <v>45470</v>
      </c>
      <c r="O63" s="5"/>
      <c r="P63" s="135">
        <v>45488</v>
      </c>
      <c r="Q63" s="60" t="s">
        <v>258</v>
      </c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 t="s">
        <v>258</v>
      </c>
      <c r="AE63" s="60"/>
      <c r="AF63" s="60" t="s">
        <v>258</v>
      </c>
      <c r="AG63" s="60"/>
      <c r="AH63" s="60" t="s">
        <v>258</v>
      </c>
      <c r="AI63" s="60"/>
      <c r="AJ63" s="60"/>
      <c r="AK63" s="128">
        <v>0</v>
      </c>
      <c r="AL63" s="7">
        <v>20</v>
      </c>
      <c r="AM63" s="7">
        <v>30</v>
      </c>
      <c r="AN63" s="11">
        <f t="shared" si="19"/>
        <v>50</v>
      </c>
      <c r="AO63" s="7">
        <v>12</v>
      </c>
      <c r="AP63" s="7"/>
      <c r="AQ63" s="7">
        <v>25</v>
      </c>
      <c r="AR63" s="7"/>
      <c r="AS63" s="7">
        <f t="shared" si="12"/>
        <v>25</v>
      </c>
      <c r="AT63" s="7">
        <v>0</v>
      </c>
      <c r="AU63" s="7">
        <v>5</v>
      </c>
      <c r="AV63" s="7">
        <f t="shared" si="18"/>
        <v>0</v>
      </c>
      <c r="AW63" s="9">
        <v>10</v>
      </c>
      <c r="AX63" s="9"/>
      <c r="AY63" s="9"/>
      <c r="AZ63" s="9"/>
      <c r="BA63" s="9">
        <f t="shared" si="17"/>
        <v>47</v>
      </c>
      <c r="BB63" s="298">
        <v>1200</v>
      </c>
      <c r="BC63" s="280"/>
      <c r="BD63" s="280">
        <v>1200</v>
      </c>
      <c r="BE63" s="280"/>
      <c r="BF63" s="280"/>
      <c r="BG63" s="32" t="s">
        <v>570</v>
      </c>
      <c r="BH63" s="149" t="s">
        <v>571</v>
      </c>
      <c r="BI63">
        <f t="shared" si="20"/>
        <v>27</v>
      </c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</row>
    <row r="64" spans="1:186" x14ac:dyDescent="0.25">
      <c r="A64" s="7">
        <v>68</v>
      </c>
      <c r="B64" s="257" t="s">
        <v>772</v>
      </c>
      <c r="C64" s="300" t="s">
        <v>867</v>
      </c>
      <c r="D64" s="300" t="s">
        <v>868</v>
      </c>
      <c r="E64" s="300"/>
      <c r="F64" s="300"/>
      <c r="G64" s="300"/>
      <c r="H64" s="300"/>
      <c r="I64" s="300"/>
      <c r="J64" s="300"/>
      <c r="K64" s="299" t="s">
        <v>826</v>
      </c>
      <c r="L64" s="4" t="s">
        <v>783</v>
      </c>
      <c r="M64" s="299" t="s">
        <v>847</v>
      </c>
      <c r="N64" s="5">
        <v>45450</v>
      </c>
      <c r="O64" s="5"/>
      <c r="P64" s="135">
        <v>45488</v>
      </c>
      <c r="Q64" s="60" t="s">
        <v>258</v>
      </c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 t="s">
        <v>258</v>
      </c>
      <c r="AE64" s="60"/>
      <c r="AF64" s="60" t="s">
        <v>258</v>
      </c>
      <c r="AG64" s="60"/>
      <c r="AH64" s="60" t="s">
        <v>258</v>
      </c>
      <c r="AI64" s="60"/>
      <c r="AJ64" s="60"/>
      <c r="AK64" s="65">
        <v>0</v>
      </c>
      <c r="AL64" s="7">
        <v>5</v>
      </c>
      <c r="AM64" s="7">
        <v>30</v>
      </c>
      <c r="AN64" s="11">
        <f t="shared" si="19"/>
        <v>35</v>
      </c>
      <c r="AO64" s="7">
        <v>12</v>
      </c>
      <c r="AP64" s="7"/>
      <c r="AQ64" s="7">
        <v>25</v>
      </c>
      <c r="AR64" s="7"/>
      <c r="AS64" s="7">
        <f t="shared" si="12"/>
        <v>25</v>
      </c>
      <c r="AT64" s="7">
        <v>0</v>
      </c>
      <c r="AU64" s="7">
        <v>5</v>
      </c>
      <c r="AV64" s="7">
        <f t="shared" si="18"/>
        <v>0</v>
      </c>
      <c r="AW64" s="9">
        <v>10</v>
      </c>
      <c r="AX64" s="9"/>
      <c r="AY64" s="9"/>
      <c r="AZ64" s="9"/>
      <c r="BA64" s="9">
        <f t="shared" si="17"/>
        <v>47</v>
      </c>
      <c r="BB64" s="297">
        <v>1200</v>
      </c>
      <c r="BC64" s="279"/>
      <c r="BD64" s="279">
        <v>1200</v>
      </c>
      <c r="BE64" s="280"/>
      <c r="BF64" s="280"/>
      <c r="BG64" s="32" t="s">
        <v>784</v>
      </c>
      <c r="BH64" s="149" t="s">
        <v>785</v>
      </c>
      <c r="BI64">
        <f t="shared" si="20"/>
        <v>27</v>
      </c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</row>
    <row r="65" spans="1:186" x14ac:dyDescent="0.25">
      <c r="A65" s="7">
        <v>9</v>
      </c>
      <c r="B65" s="301" t="s">
        <v>66</v>
      </c>
      <c r="C65" s="301" t="s">
        <v>869</v>
      </c>
      <c r="D65" s="301" t="s">
        <v>870</v>
      </c>
      <c r="E65" s="301"/>
      <c r="F65" s="301"/>
      <c r="G65" s="301"/>
      <c r="H65" s="301"/>
      <c r="I65" s="301"/>
      <c r="J65" s="301"/>
      <c r="K65" s="299" t="s">
        <v>826</v>
      </c>
      <c r="L65" s="4" t="s">
        <v>696</v>
      </c>
      <c r="M65" s="299" t="s">
        <v>847</v>
      </c>
      <c r="N65" s="5">
        <v>45477</v>
      </c>
      <c r="O65" s="5"/>
      <c r="P65" s="5">
        <v>45490</v>
      </c>
      <c r="Q65" s="60" t="s">
        <v>258</v>
      </c>
      <c r="R65" s="60"/>
      <c r="S65" s="60"/>
      <c r="T65" s="60"/>
      <c r="U65" s="60"/>
      <c r="V65" s="60"/>
      <c r="W65" s="60" t="s">
        <v>258</v>
      </c>
      <c r="X65" s="60"/>
      <c r="Y65" s="60"/>
      <c r="Z65" s="60"/>
      <c r="AA65" s="60"/>
      <c r="AB65" s="60"/>
      <c r="AC65" s="60"/>
      <c r="AD65" s="60"/>
      <c r="AE65" s="60" t="s">
        <v>258</v>
      </c>
      <c r="AF65" s="60" t="s">
        <v>258</v>
      </c>
      <c r="AG65" s="60"/>
      <c r="AH65" s="60" t="s">
        <v>258</v>
      </c>
      <c r="AI65" s="60"/>
      <c r="AJ65" s="60"/>
      <c r="AK65" s="65">
        <v>538.58000000000004</v>
      </c>
      <c r="AL65" s="7">
        <v>20</v>
      </c>
      <c r="AM65" s="7">
        <v>30</v>
      </c>
      <c r="AN65" s="11">
        <f t="shared" si="19"/>
        <v>50</v>
      </c>
      <c r="AO65" s="7">
        <v>12</v>
      </c>
      <c r="AP65" s="7"/>
      <c r="AQ65" s="7">
        <v>25</v>
      </c>
      <c r="AR65" s="7"/>
      <c r="AS65" s="7">
        <f t="shared" si="12"/>
        <v>25</v>
      </c>
      <c r="AT65" s="7">
        <v>0</v>
      </c>
      <c r="AU65" s="7">
        <v>5</v>
      </c>
      <c r="AV65" s="7">
        <f t="shared" si="18"/>
        <v>0</v>
      </c>
      <c r="AW65" s="9">
        <v>10</v>
      </c>
      <c r="AX65" s="9"/>
      <c r="AY65" s="9"/>
      <c r="AZ65" s="9"/>
      <c r="BA65" s="9">
        <f t="shared" si="17"/>
        <v>47</v>
      </c>
      <c r="BB65" s="282">
        <v>1200</v>
      </c>
      <c r="BC65" s="279"/>
      <c r="BD65" s="279">
        <v>56.52</v>
      </c>
      <c r="BE65" s="280"/>
      <c r="BF65" s="280"/>
      <c r="BG65" s="32" t="s">
        <v>697</v>
      </c>
      <c r="BH65" s="149" t="s">
        <v>698</v>
      </c>
      <c r="BI65">
        <f t="shared" si="20"/>
        <v>27</v>
      </c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</row>
    <row r="66" spans="1:186" x14ac:dyDescent="0.25">
      <c r="A66" s="7">
        <v>18</v>
      </c>
      <c r="B66" s="4" t="s">
        <v>66</v>
      </c>
      <c r="C66" s="4" t="s">
        <v>871</v>
      </c>
      <c r="D66" s="4" t="s">
        <v>872</v>
      </c>
      <c r="E66" s="4"/>
      <c r="F66" s="4"/>
      <c r="G66" s="4"/>
      <c r="H66" s="4"/>
      <c r="I66" s="4"/>
      <c r="J66" s="4"/>
      <c r="K66" s="4" t="s">
        <v>826</v>
      </c>
      <c r="L66" s="4" t="s">
        <v>81</v>
      </c>
      <c r="M66" s="4" t="s">
        <v>848</v>
      </c>
      <c r="N66" s="5">
        <v>45477</v>
      </c>
      <c r="O66" s="5"/>
      <c r="P66" s="5">
        <v>45490</v>
      </c>
      <c r="Q66" s="60" t="s">
        <v>258</v>
      </c>
      <c r="R66" s="60"/>
      <c r="S66" s="60"/>
      <c r="T66" s="60"/>
      <c r="U66" s="60"/>
      <c r="V66" s="60"/>
      <c r="W66" s="60" t="s">
        <v>258</v>
      </c>
      <c r="X66" s="60"/>
      <c r="Y66" s="60"/>
      <c r="Z66" s="60"/>
      <c r="AA66" s="60"/>
      <c r="AB66" s="60"/>
      <c r="AC66" s="60"/>
      <c r="AD66" s="60"/>
      <c r="AE66" s="60"/>
      <c r="AF66" s="60" t="s">
        <v>258</v>
      </c>
      <c r="AG66" s="60"/>
      <c r="AH66" s="60" t="s">
        <v>258</v>
      </c>
      <c r="AI66" s="60"/>
      <c r="AJ66" s="60"/>
      <c r="AK66" s="65">
        <v>4465.53</v>
      </c>
      <c r="AL66" s="7">
        <v>10</v>
      </c>
      <c r="AM66" s="7">
        <v>40</v>
      </c>
      <c r="AN66" s="11">
        <f t="shared" si="19"/>
        <v>50</v>
      </c>
      <c r="AO66" s="7">
        <v>12</v>
      </c>
      <c r="AP66" s="7"/>
      <c r="AQ66" s="7">
        <v>25</v>
      </c>
      <c r="AR66" s="7"/>
      <c r="AS66" s="7">
        <f t="shared" si="12"/>
        <v>25</v>
      </c>
      <c r="AT66" s="11">
        <v>0</v>
      </c>
      <c r="AU66" s="7">
        <v>5</v>
      </c>
      <c r="AV66" s="7">
        <f t="shared" si="18"/>
        <v>0</v>
      </c>
      <c r="AW66" s="9">
        <v>10</v>
      </c>
      <c r="AX66" s="9"/>
      <c r="AY66" s="9"/>
      <c r="AZ66" s="9"/>
      <c r="BA66" s="9">
        <f t="shared" si="17"/>
        <v>47</v>
      </c>
      <c r="BB66" s="283">
        <v>1200</v>
      </c>
      <c r="BC66" s="138"/>
      <c r="BD66" s="138"/>
      <c r="BE66" s="138"/>
      <c r="BF66" s="138"/>
      <c r="BG66" s="32" t="s">
        <v>677</v>
      </c>
      <c r="BH66" s="151" t="s">
        <v>678</v>
      </c>
      <c r="BI66">
        <f t="shared" si="20"/>
        <v>26</v>
      </c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</row>
    <row r="67" spans="1:186" ht="18" customHeight="1" x14ac:dyDescent="0.25">
      <c r="A67" s="7">
        <v>39</v>
      </c>
      <c r="B67" s="12" t="s">
        <v>40</v>
      </c>
      <c r="C67" s="12" t="s">
        <v>871</v>
      </c>
      <c r="D67" s="12" t="s">
        <v>871</v>
      </c>
      <c r="E67" s="13"/>
      <c r="F67" s="13"/>
      <c r="G67" s="13"/>
      <c r="H67" s="13"/>
      <c r="I67" s="13"/>
      <c r="J67" s="13"/>
      <c r="K67" s="4" t="s">
        <v>826</v>
      </c>
      <c r="L67" s="4" t="s">
        <v>549</v>
      </c>
      <c r="M67" s="4" t="s">
        <v>848</v>
      </c>
      <c r="N67" s="5">
        <v>45469</v>
      </c>
      <c r="O67" s="5"/>
      <c r="P67" s="135">
        <v>45488</v>
      </c>
      <c r="Q67" s="60" t="s">
        <v>258</v>
      </c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 t="s">
        <v>613</v>
      </c>
      <c r="AE67" s="60"/>
      <c r="AF67" s="60" t="s">
        <v>258</v>
      </c>
      <c r="AG67" s="60"/>
      <c r="AH67" s="60" t="s">
        <v>258</v>
      </c>
      <c r="AI67" s="60"/>
      <c r="AJ67" s="273"/>
      <c r="AK67" s="65">
        <v>5900.97</v>
      </c>
      <c r="AL67" s="7">
        <v>10</v>
      </c>
      <c r="AM67" s="7">
        <v>40</v>
      </c>
      <c r="AN67" s="11">
        <f t="shared" si="19"/>
        <v>50</v>
      </c>
      <c r="AO67" s="7">
        <v>12</v>
      </c>
      <c r="AP67" s="11"/>
      <c r="AQ67" s="7">
        <v>25</v>
      </c>
      <c r="AR67" s="7"/>
      <c r="AS67" s="7">
        <v>25</v>
      </c>
      <c r="AT67" s="7">
        <v>0</v>
      </c>
      <c r="AU67" s="7">
        <v>5</v>
      </c>
      <c r="AV67" s="7">
        <v>0</v>
      </c>
      <c r="AW67" s="7">
        <v>10</v>
      </c>
      <c r="AX67" s="7"/>
      <c r="AY67" s="9"/>
      <c r="AZ67" s="274"/>
      <c r="BA67" s="9">
        <f t="shared" si="17"/>
        <v>47</v>
      </c>
      <c r="BB67" s="282">
        <v>1200</v>
      </c>
      <c r="BC67" s="138"/>
      <c r="BD67" s="138"/>
      <c r="BE67" s="138"/>
      <c r="BF67" s="138"/>
      <c r="BG67" s="9"/>
      <c r="BH67" s="138"/>
      <c r="BI67">
        <f t="shared" si="20"/>
        <v>0</v>
      </c>
      <c r="BK67">
        <f>LEN(BH67)</f>
        <v>0</v>
      </c>
    </row>
    <row r="68" spans="1:186" x14ac:dyDescent="0.25">
      <c r="A68" s="7">
        <v>29</v>
      </c>
      <c r="B68" s="4" t="s">
        <v>166</v>
      </c>
      <c r="C68" s="4" t="s">
        <v>871</v>
      </c>
      <c r="D68" s="4" t="s">
        <v>699</v>
      </c>
      <c r="E68" s="4"/>
      <c r="F68" s="4"/>
      <c r="G68" s="4"/>
      <c r="H68" s="4"/>
      <c r="I68" s="4"/>
      <c r="J68" s="4"/>
      <c r="K68" s="4" t="s">
        <v>826</v>
      </c>
      <c r="L68" s="4" t="s">
        <v>318</v>
      </c>
      <c r="M68" s="4" t="s">
        <v>848</v>
      </c>
      <c r="N68" s="5">
        <v>45463</v>
      </c>
      <c r="O68" s="5"/>
      <c r="P68" s="135">
        <v>45488</v>
      </c>
      <c r="Q68" s="60"/>
      <c r="R68" s="60"/>
      <c r="S68" s="60"/>
      <c r="T68" s="60" t="s">
        <v>258</v>
      </c>
      <c r="U68" s="60"/>
      <c r="V68" s="60"/>
      <c r="W68" s="60" t="s">
        <v>258</v>
      </c>
      <c r="X68" s="60"/>
      <c r="Y68" s="60"/>
      <c r="Z68" s="60"/>
      <c r="AA68" s="60"/>
      <c r="AB68" s="60"/>
      <c r="AC68" s="60"/>
      <c r="AD68" s="60"/>
      <c r="AE68" s="60"/>
      <c r="AF68" s="60" t="s">
        <v>258</v>
      </c>
      <c r="AG68" s="60"/>
      <c r="AH68" s="60"/>
      <c r="AI68" s="60" t="s">
        <v>258</v>
      </c>
      <c r="AJ68" s="60"/>
      <c r="AK68" s="65">
        <v>6047.33</v>
      </c>
      <c r="AL68" s="7">
        <v>20</v>
      </c>
      <c r="AM68" s="7">
        <v>40</v>
      </c>
      <c r="AN68" s="11">
        <f t="shared" si="19"/>
        <v>60</v>
      </c>
      <c r="AO68" s="7">
        <v>20</v>
      </c>
      <c r="AP68" s="7"/>
      <c r="AQ68" s="7"/>
      <c r="AR68" s="7">
        <v>20</v>
      </c>
      <c r="AS68" s="7">
        <f t="shared" ref="AS68:AS103" si="21">AR68+AQ68+AP68</f>
        <v>20</v>
      </c>
      <c r="AT68" s="7">
        <v>0</v>
      </c>
      <c r="AU68" s="7">
        <v>5</v>
      </c>
      <c r="AV68" s="7">
        <f>AU68*AT68</f>
        <v>0</v>
      </c>
      <c r="AW68" s="9"/>
      <c r="AX68" s="9">
        <v>7</v>
      </c>
      <c r="AY68" s="9"/>
      <c r="AZ68" s="9"/>
      <c r="BA68" s="9">
        <f t="shared" ref="BA68:BA99" si="22">+AZ68+AY68+AX68+AW68+AV68+AS68+AO68</f>
        <v>47</v>
      </c>
      <c r="BB68" s="282">
        <v>2000</v>
      </c>
      <c r="BC68" s="142"/>
      <c r="BD68" s="142"/>
      <c r="BE68" s="138"/>
      <c r="BF68" s="138"/>
      <c r="BG68" s="32"/>
      <c r="BH68" s="149"/>
      <c r="BI68">
        <f t="shared" si="20"/>
        <v>0</v>
      </c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</row>
    <row r="69" spans="1:186" x14ac:dyDescent="0.25">
      <c r="A69" s="7">
        <v>98</v>
      </c>
      <c r="B69" s="4" t="s">
        <v>179</v>
      </c>
      <c r="C69" s="4" t="s">
        <v>873</v>
      </c>
      <c r="D69" s="4" t="s">
        <v>874</v>
      </c>
      <c r="E69" s="4"/>
      <c r="F69" s="4"/>
      <c r="G69" s="4"/>
      <c r="H69" s="4"/>
      <c r="I69" s="4"/>
      <c r="J69" s="4"/>
      <c r="K69" s="4" t="s">
        <v>826</v>
      </c>
      <c r="L69" s="20" t="s">
        <v>185</v>
      </c>
      <c r="M69" s="4" t="s">
        <v>848</v>
      </c>
      <c r="N69" s="135">
        <v>45453</v>
      </c>
      <c r="O69" s="135"/>
      <c r="P69" s="135">
        <v>45488</v>
      </c>
      <c r="Q69" s="60" t="s">
        <v>258</v>
      </c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 t="s">
        <v>258</v>
      </c>
      <c r="AE69" s="60" t="s">
        <v>258</v>
      </c>
      <c r="AF69" s="60"/>
      <c r="AG69" s="60"/>
      <c r="AH69" s="60"/>
      <c r="AI69" s="60" t="s">
        <v>258</v>
      </c>
      <c r="AJ69" s="60"/>
      <c r="AK69" s="65">
        <v>6510.69</v>
      </c>
      <c r="AL69" s="7">
        <v>20</v>
      </c>
      <c r="AM69" s="7">
        <v>40</v>
      </c>
      <c r="AN69" s="11">
        <f t="shared" si="19"/>
        <v>60</v>
      </c>
      <c r="AO69" s="7">
        <v>20</v>
      </c>
      <c r="AP69" s="7"/>
      <c r="AQ69" s="7"/>
      <c r="AR69" s="7">
        <v>20</v>
      </c>
      <c r="AS69" s="7">
        <f t="shared" si="21"/>
        <v>20</v>
      </c>
      <c r="AT69" s="7">
        <v>0</v>
      </c>
      <c r="AU69" s="7">
        <v>5</v>
      </c>
      <c r="AV69" s="7">
        <f>AU69*AT69</f>
        <v>0</v>
      </c>
      <c r="AW69" s="8"/>
      <c r="AX69" s="8">
        <v>7</v>
      </c>
      <c r="AY69" s="8"/>
      <c r="AZ69" s="8"/>
      <c r="BA69" s="9">
        <f t="shared" si="22"/>
        <v>47</v>
      </c>
      <c r="BB69" s="282">
        <v>1200</v>
      </c>
      <c r="BC69" s="142"/>
      <c r="BD69" s="142"/>
      <c r="BE69" s="138"/>
      <c r="BF69" s="138"/>
      <c r="BG69" s="32" t="s">
        <v>306</v>
      </c>
      <c r="BH69" s="150" t="s">
        <v>307</v>
      </c>
      <c r="BI69">
        <f t="shared" si="20"/>
        <v>27</v>
      </c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</row>
    <row r="70" spans="1:186" x14ac:dyDescent="0.25">
      <c r="A70" s="7">
        <v>120</v>
      </c>
      <c r="B70" s="4" t="s">
        <v>387</v>
      </c>
      <c r="C70" s="12" t="s">
        <v>874</v>
      </c>
      <c r="D70" s="12" t="s">
        <v>875</v>
      </c>
      <c r="E70" s="12"/>
      <c r="F70" s="12"/>
      <c r="G70" s="12"/>
      <c r="H70" s="12"/>
      <c r="I70" s="12"/>
      <c r="J70" s="12"/>
      <c r="K70" s="4" t="s">
        <v>826</v>
      </c>
      <c r="L70" s="12" t="s">
        <v>390</v>
      </c>
      <c r="M70" s="4" t="s">
        <v>848</v>
      </c>
      <c r="N70" s="14">
        <v>45463</v>
      </c>
      <c r="O70" s="14"/>
      <c r="P70" s="135">
        <v>45488</v>
      </c>
      <c r="Q70" s="26" t="s">
        <v>258</v>
      </c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 t="s">
        <v>258</v>
      </c>
      <c r="AE70" s="26" t="s">
        <v>258</v>
      </c>
      <c r="AF70" s="26" t="s">
        <v>258</v>
      </c>
      <c r="AG70" s="26"/>
      <c r="AH70" s="26"/>
      <c r="AI70" s="26" t="s">
        <v>258</v>
      </c>
      <c r="AJ70" s="26"/>
      <c r="AK70" s="128">
        <v>8844.06</v>
      </c>
      <c r="AL70" s="11">
        <v>20</v>
      </c>
      <c r="AM70" s="11">
        <v>40</v>
      </c>
      <c r="AN70" s="11">
        <f t="shared" si="19"/>
        <v>60</v>
      </c>
      <c r="AO70" s="11">
        <v>20</v>
      </c>
      <c r="AP70" s="11"/>
      <c r="AQ70" s="11"/>
      <c r="AR70" s="11">
        <v>20</v>
      </c>
      <c r="AS70" s="7">
        <f t="shared" si="21"/>
        <v>20</v>
      </c>
      <c r="AT70" s="11">
        <v>0</v>
      </c>
      <c r="AU70" s="7">
        <v>5</v>
      </c>
      <c r="AV70" s="7">
        <f>AU70*AT70</f>
        <v>0</v>
      </c>
      <c r="AW70" s="8"/>
      <c r="AX70" s="8">
        <v>7</v>
      </c>
      <c r="AY70" s="8"/>
      <c r="AZ70" s="8"/>
      <c r="BA70" s="9">
        <f t="shared" si="22"/>
        <v>47</v>
      </c>
      <c r="BB70" s="282">
        <v>1200</v>
      </c>
      <c r="BC70" s="142"/>
      <c r="BD70" s="142"/>
      <c r="BE70" s="138"/>
      <c r="BF70" s="138"/>
      <c r="BG70" s="33" t="s">
        <v>391</v>
      </c>
      <c r="BH70" s="149" t="s">
        <v>392</v>
      </c>
      <c r="BI70">
        <f t="shared" si="20"/>
        <v>27</v>
      </c>
      <c r="BJ70" s="13"/>
    </row>
    <row r="71" spans="1:186" x14ac:dyDescent="0.25">
      <c r="A71" s="7">
        <v>105</v>
      </c>
      <c r="B71" s="4" t="s">
        <v>413</v>
      </c>
      <c r="C71" s="4" t="s">
        <v>874</v>
      </c>
      <c r="D71" s="4" t="s">
        <v>873</v>
      </c>
      <c r="E71" s="4"/>
      <c r="F71" s="4"/>
      <c r="G71" s="4"/>
      <c r="H71" s="4"/>
      <c r="I71" s="4"/>
      <c r="J71" s="4"/>
      <c r="K71" s="4" t="s">
        <v>826</v>
      </c>
      <c r="L71" s="20" t="s">
        <v>143</v>
      </c>
      <c r="M71" s="4" t="s">
        <v>848</v>
      </c>
      <c r="N71" s="135">
        <v>45459</v>
      </c>
      <c r="O71" s="135"/>
      <c r="P71" s="135">
        <v>45488</v>
      </c>
      <c r="Q71" s="60" t="s">
        <v>258</v>
      </c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 t="s">
        <v>258</v>
      </c>
      <c r="AE71" s="60"/>
      <c r="AF71" s="60" t="s">
        <v>258</v>
      </c>
      <c r="AG71" s="60"/>
      <c r="AH71" s="60"/>
      <c r="AI71" s="60" t="s">
        <v>258</v>
      </c>
      <c r="AJ71" s="60"/>
      <c r="AK71" s="65">
        <v>9704.36</v>
      </c>
      <c r="AL71" s="8">
        <v>20</v>
      </c>
      <c r="AM71" s="8">
        <v>40</v>
      </c>
      <c r="AN71" s="11">
        <f t="shared" si="19"/>
        <v>60</v>
      </c>
      <c r="AO71" s="8">
        <v>20</v>
      </c>
      <c r="AP71" s="8"/>
      <c r="AQ71" s="8"/>
      <c r="AR71" s="8">
        <v>20</v>
      </c>
      <c r="AS71" s="7">
        <f t="shared" si="21"/>
        <v>20</v>
      </c>
      <c r="AT71" s="8">
        <v>1</v>
      </c>
      <c r="AU71" s="7">
        <v>5</v>
      </c>
      <c r="AV71" s="7">
        <v>0</v>
      </c>
      <c r="AW71" s="9"/>
      <c r="AX71" s="9">
        <v>7</v>
      </c>
      <c r="AY71" s="9"/>
      <c r="AZ71" s="9"/>
      <c r="BA71" s="9">
        <f t="shared" si="22"/>
        <v>47</v>
      </c>
      <c r="BB71" s="282">
        <v>1200</v>
      </c>
      <c r="BC71" s="142"/>
      <c r="BD71" s="142"/>
      <c r="BE71" s="142"/>
      <c r="BF71" s="142"/>
      <c r="BG71" s="32" t="s">
        <v>520</v>
      </c>
      <c r="BH71" s="149" t="s">
        <v>521</v>
      </c>
      <c r="BI71">
        <f t="shared" si="20"/>
        <v>27</v>
      </c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</row>
    <row r="72" spans="1:186" x14ac:dyDescent="0.25">
      <c r="A72" s="7">
        <v>3</v>
      </c>
      <c r="B72" s="4" t="s">
        <v>66</v>
      </c>
      <c r="C72" s="4" t="s">
        <v>874</v>
      </c>
      <c r="D72" s="4" t="s">
        <v>873</v>
      </c>
      <c r="E72" s="4"/>
      <c r="F72" s="4"/>
      <c r="G72" s="4"/>
      <c r="H72" s="4"/>
      <c r="I72" s="4"/>
      <c r="J72" s="4"/>
      <c r="K72" s="4" t="s">
        <v>826</v>
      </c>
      <c r="L72" s="4" t="s">
        <v>79</v>
      </c>
      <c r="M72" s="4" t="s">
        <v>848</v>
      </c>
      <c r="N72" s="5">
        <v>45468</v>
      </c>
      <c r="O72" s="5"/>
      <c r="P72" s="5">
        <v>45490</v>
      </c>
      <c r="Q72" s="60" t="s">
        <v>258</v>
      </c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 t="s">
        <v>258</v>
      </c>
      <c r="AG72" s="60"/>
      <c r="AH72" s="60"/>
      <c r="AI72" s="60" t="s">
        <v>258</v>
      </c>
      <c r="AJ72" s="60"/>
      <c r="AK72" s="65">
        <v>9955.07</v>
      </c>
      <c r="AL72" s="7">
        <v>20</v>
      </c>
      <c r="AM72" s="7">
        <v>40</v>
      </c>
      <c r="AN72" s="11">
        <f t="shared" si="19"/>
        <v>60</v>
      </c>
      <c r="AO72" s="7">
        <v>20</v>
      </c>
      <c r="AP72" s="7"/>
      <c r="AQ72" s="7"/>
      <c r="AR72" s="7">
        <v>20</v>
      </c>
      <c r="AS72" s="7">
        <f t="shared" si="21"/>
        <v>20</v>
      </c>
      <c r="AT72" s="7">
        <v>0</v>
      </c>
      <c r="AU72" s="7">
        <v>5</v>
      </c>
      <c r="AV72" s="7">
        <f>AU72*AT72</f>
        <v>0</v>
      </c>
      <c r="AW72" s="9"/>
      <c r="AX72" s="9">
        <v>7</v>
      </c>
      <c r="AY72" s="9"/>
      <c r="AZ72" s="9"/>
      <c r="BA72" s="9">
        <f t="shared" si="22"/>
        <v>47</v>
      </c>
      <c r="BB72" s="282">
        <v>1200</v>
      </c>
      <c r="BC72" s="142"/>
      <c r="BD72" s="142"/>
      <c r="BE72" s="142"/>
      <c r="BF72" s="142"/>
      <c r="BG72" s="32" t="s">
        <v>439</v>
      </c>
      <c r="BH72" s="149" t="s">
        <v>440</v>
      </c>
      <c r="BI72">
        <f t="shared" si="20"/>
        <v>27</v>
      </c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</row>
    <row r="73" spans="1:186" x14ac:dyDescent="0.25">
      <c r="A73" s="7">
        <v>48</v>
      </c>
      <c r="B73" s="4" t="s">
        <v>40</v>
      </c>
      <c r="C73" s="17" t="s">
        <v>876</v>
      </c>
      <c r="D73" s="17" t="s">
        <v>872</v>
      </c>
      <c r="E73" s="17"/>
      <c r="F73" s="17"/>
      <c r="G73" s="17"/>
      <c r="H73" s="17"/>
      <c r="I73" s="17"/>
      <c r="J73" s="17"/>
      <c r="K73" s="4" t="s">
        <v>826</v>
      </c>
      <c r="L73" s="4" t="s">
        <v>572</v>
      </c>
      <c r="M73" s="4" t="s">
        <v>848</v>
      </c>
      <c r="N73" s="5">
        <v>45470</v>
      </c>
      <c r="O73" s="5"/>
      <c r="P73" s="135">
        <v>45488</v>
      </c>
      <c r="Q73" s="60" t="s">
        <v>258</v>
      </c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 t="s">
        <v>258</v>
      </c>
      <c r="AE73" s="60" t="s">
        <v>258</v>
      </c>
      <c r="AF73" s="60" t="s">
        <v>258</v>
      </c>
      <c r="AG73" s="60"/>
      <c r="AH73" s="60"/>
      <c r="AI73" s="60" t="s">
        <v>258</v>
      </c>
      <c r="AJ73" s="60"/>
      <c r="AK73" s="128">
        <v>10954.97</v>
      </c>
      <c r="AL73" s="7">
        <v>20</v>
      </c>
      <c r="AM73" s="7">
        <v>40</v>
      </c>
      <c r="AN73" s="11">
        <f t="shared" si="19"/>
        <v>60</v>
      </c>
      <c r="AO73" s="7">
        <v>20</v>
      </c>
      <c r="AP73" s="7"/>
      <c r="AQ73" s="7"/>
      <c r="AR73" s="7">
        <v>20</v>
      </c>
      <c r="AS73" s="7">
        <f t="shared" si="21"/>
        <v>20</v>
      </c>
      <c r="AT73" s="7">
        <v>0</v>
      </c>
      <c r="AU73" s="7">
        <v>5</v>
      </c>
      <c r="AV73" s="7">
        <f>AU73*AT73</f>
        <v>0</v>
      </c>
      <c r="AW73" s="9"/>
      <c r="AX73" s="9">
        <v>7</v>
      </c>
      <c r="AY73" s="9"/>
      <c r="AZ73" s="9"/>
      <c r="BA73" s="9">
        <f t="shared" si="22"/>
        <v>47</v>
      </c>
      <c r="BB73" s="283">
        <v>1200</v>
      </c>
      <c r="BC73" s="138"/>
      <c r="BD73" s="138"/>
      <c r="BE73" s="138"/>
      <c r="BF73" s="138"/>
      <c r="BG73" s="32"/>
      <c r="BH73" s="149" t="s">
        <v>573</v>
      </c>
      <c r="BI73">
        <f t="shared" si="20"/>
        <v>27</v>
      </c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</row>
    <row r="74" spans="1:186" x14ac:dyDescent="0.25">
      <c r="A74" s="7">
        <v>124</v>
      </c>
      <c r="B74" s="4" t="s">
        <v>387</v>
      </c>
      <c r="C74" s="4" t="s">
        <v>877</v>
      </c>
      <c r="D74" s="4" t="s">
        <v>874</v>
      </c>
      <c r="E74" s="4"/>
      <c r="F74" s="4"/>
      <c r="G74" s="4"/>
      <c r="H74" s="4"/>
      <c r="I74" s="4"/>
      <c r="J74" s="4"/>
      <c r="K74" s="4" t="s">
        <v>826</v>
      </c>
      <c r="L74" s="4" t="s">
        <v>755</v>
      </c>
      <c r="M74" s="4" t="s">
        <v>848</v>
      </c>
      <c r="N74" s="5">
        <v>45446</v>
      </c>
      <c r="O74" s="5"/>
      <c r="P74" s="135">
        <v>45488</v>
      </c>
      <c r="Q74" s="60" t="s">
        <v>258</v>
      </c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 t="s">
        <v>258</v>
      </c>
      <c r="AE74" s="60" t="s">
        <v>258</v>
      </c>
      <c r="AF74" s="60" t="s">
        <v>258</v>
      </c>
      <c r="AG74" s="60"/>
      <c r="AH74" s="60"/>
      <c r="AI74" s="60" t="s">
        <v>258</v>
      </c>
      <c r="AJ74" s="60"/>
      <c r="AK74" s="65">
        <v>11684.06</v>
      </c>
      <c r="AL74" s="7">
        <v>20</v>
      </c>
      <c r="AM74" s="7">
        <v>40</v>
      </c>
      <c r="AN74" s="11">
        <f t="shared" si="19"/>
        <v>60</v>
      </c>
      <c r="AO74" s="7">
        <v>20</v>
      </c>
      <c r="AP74" s="7"/>
      <c r="AQ74" s="7"/>
      <c r="AR74" s="7">
        <v>20</v>
      </c>
      <c r="AS74" s="7">
        <f t="shared" si="21"/>
        <v>20</v>
      </c>
      <c r="AT74" s="7">
        <v>0</v>
      </c>
      <c r="AU74" s="7">
        <v>5</v>
      </c>
      <c r="AV74" s="7">
        <f>AU74*AT74</f>
        <v>0</v>
      </c>
      <c r="AW74" s="8"/>
      <c r="AX74" s="8">
        <v>7</v>
      </c>
      <c r="AY74" s="8"/>
      <c r="AZ74" s="8"/>
      <c r="BA74" s="9">
        <f t="shared" si="22"/>
        <v>47</v>
      </c>
      <c r="BB74" s="282">
        <v>1200</v>
      </c>
      <c r="BC74" s="142"/>
      <c r="BD74" s="142"/>
      <c r="BE74" s="142"/>
      <c r="BF74" s="142"/>
      <c r="BG74" s="33" t="s">
        <v>756</v>
      </c>
      <c r="BH74" s="150" t="s">
        <v>757</v>
      </c>
      <c r="BI74">
        <f t="shared" si="20"/>
        <v>27</v>
      </c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</row>
    <row r="75" spans="1:186" x14ac:dyDescent="0.25">
      <c r="A75" s="7">
        <v>17</v>
      </c>
      <c r="B75" s="4" t="s">
        <v>66</v>
      </c>
      <c r="C75" s="4" t="s">
        <v>871</v>
      </c>
      <c r="D75" s="4" t="s">
        <v>867</v>
      </c>
      <c r="E75" s="4"/>
      <c r="F75" s="4"/>
      <c r="G75" s="4"/>
      <c r="H75" s="4"/>
      <c r="I75" s="4"/>
      <c r="J75" s="4"/>
      <c r="K75" s="4" t="s">
        <v>826</v>
      </c>
      <c r="L75" s="4" t="s">
        <v>451</v>
      </c>
      <c r="M75" s="4" t="s">
        <v>848</v>
      </c>
      <c r="N75" s="5">
        <v>45463</v>
      </c>
      <c r="O75" s="5"/>
      <c r="P75" s="5">
        <v>45490</v>
      </c>
      <c r="Q75" s="60" t="s">
        <v>258</v>
      </c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 t="s">
        <v>258</v>
      </c>
      <c r="AE75" s="60" t="s">
        <v>258</v>
      </c>
      <c r="AF75" s="60" t="s">
        <v>258</v>
      </c>
      <c r="AG75" s="60"/>
      <c r="AH75" s="60"/>
      <c r="AI75" s="60" t="s">
        <v>258</v>
      </c>
      <c r="AJ75" s="174" t="s">
        <v>262</v>
      </c>
      <c r="AK75" s="65">
        <v>13994.44</v>
      </c>
      <c r="AL75" s="7">
        <v>20</v>
      </c>
      <c r="AM75" s="7">
        <v>40</v>
      </c>
      <c r="AN75" s="11">
        <f t="shared" si="19"/>
        <v>60</v>
      </c>
      <c r="AO75" s="7">
        <v>20</v>
      </c>
      <c r="AP75" s="7"/>
      <c r="AQ75" s="7"/>
      <c r="AR75" s="7">
        <v>20</v>
      </c>
      <c r="AS75" s="7">
        <f t="shared" si="21"/>
        <v>20</v>
      </c>
      <c r="AT75" s="11">
        <v>1</v>
      </c>
      <c r="AU75" s="11">
        <v>5</v>
      </c>
      <c r="AV75" s="11"/>
      <c r="AW75" s="9"/>
      <c r="AX75" s="9"/>
      <c r="AY75" s="9">
        <v>5</v>
      </c>
      <c r="AZ75" s="9"/>
      <c r="BA75" s="9">
        <f t="shared" si="22"/>
        <v>45</v>
      </c>
      <c r="BB75" s="284">
        <v>1200</v>
      </c>
      <c r="BC75" s="142"/>
      <c r="BD75" s="142"/>
      <c r="BE75" s="142"/>
      <c r="BF75" s="142"/>
      <c r="BG75" s="32" t="s">
        <v>452</v>
      </c>
      <c r="BH75" s="149" t="s">
        <v>453</v>
      </c>
      <c r="BI75">
        <f t="shared" si="20"/>
        <v>27</v>
      </c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</row>
    <row r="76" spans="1:186" x14ac:dyDescent="0.25">
      <c r="A76" s="7">
        <v>42</v>
      </c>
      <c r="B76" s="4" t="s">
        <v>40</v>
      </c>
      <c r="C76" s="4" t="s">
        <v>871</v>
      </c>
      <c r="D76" s="4" t="s">
        <v>871</v>
      </c>
      <c r="E76" s="4"/>
      <c r="F76" s="4"/>
      <c r="G76" s="4"/>
      <c r="H76" s="4"/>
      <c r="I76" s="4"/>
      <c r="J76" s="4"/>
      <c r="K76" s="4" t="s">
        <v>826</v>
      </c>
      <c r="L76" s="20" t="s">
        <v>60</v>
      </c>
      <c r="M76" s="4" t="s">
        <v>848</v>
      </c>
      <c r="N76" s="135">
        <v>45461</v>
      </c>
      <c r="O76" s="135"/>
      <c r="P76" s="135">
        <v>45488</v>
      </c>
      <c r="Q76" s="60" t="s">
        <v>258</v>
      </c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 t="s">
        <v>258</v>
      </c>
      <c r="AE76" s="60" t="s">
        <v>258</v>
      </c>
      <c r="AF76" s="60" t="s">
        <v>258</v>
      </c>
      <c r="AG76" s="60"/>
      <c r="AH76" s="60"/>
      <c r="AI76" s="60" t="s">
        <v>258</v>
      </c>
      <c r="AJ76" s="60"/>
      <c r="AK76" s="65">
        <v>14122.72</v>
      </c>
      <c r="AL76" s="7">
        <v>20</v>
      </c>
      <c r="AM76" s="7">
        <v>40</v>
      </c>
      <c r="AN76" s="11">
        <f t="shared" si="19"/>
        <v>60</v>
      </c>
      <c r="AO76" s="7">
        <v>20</v>
      </c>
      <c r="AP76" s="7"/>
      <c r="AQ76" s="7"/>
      <c r="AR76" s="7">
        <v>20</v>
      </c>
      <c r="AS76" s="7">
        <f t="shared" si="21"/>
        <v>20</v>
      </c>
      <c r="AT76" s="7">
        <v>0</v>
      </c>
      <c r="AU76" s="7">
        <v>5</v>
      </c>
      <c r="AV76" s="7">
        <f t="shared" ref="AV76:AV83" si="23">AU76*AT76</f>
        <v>0</v>
      </c>
      <c r="AW76" s="8"/>
      <c r="AX76" s="8"/>
      <c r="AY76" s="8">
        <v>5</v>
      </c>
      <c r="AZ76" s="8"/>
      <c r="BA76" s="9">
        <f t="shared" si="22"/>
        <v>45</v>
      </c>
      <c r="BB76" s="282">
        <v>1200</v>
      </c>
      <c r="BC76" s="142"/>
      <c r="BD76" s="142"/>
      <c r="BE76" s="142"/>
      <c r="BF76" s="142"/>
      <c r="BG76" s="33" t="s">
        <v>281</v>
      </c>
      <c r="BH76" s="150" t="s">
        <v>282</v>
      </c>
      <c r="BI76">
        <f t="shared" si="20"/>
        <v>27</v>
      </c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</row>
    <row r="77" spans="1:186" x14ac:dyDescent="0.25">
      <c r="A77" s="7">
        <v>54</v>
      </c>
      <c r="B77" s="4" t="s">
        <v>425</v>
      </c>
      <c r="C77" s="17" t="s">
        <v>870</v>
      </c>
      <c r="D77" s="17" t="s">
        <v>878</v>
      </c>
      <c r="E77" s="17"/>
      <c r="F77" s="17"/>
      <c r="G77" s="17"/>
      <c r="H77" s="17"/>
      <c r="I77" s="17"/>
      <c r="J77" s="17"/>
      <c r="K77" s="4" t="s">
        <v>826</v>
      </c>
      <c r="L77" s="4" t="s">
        <v>107</v>
      </c>
      <c r="M77" s="4" t="s">
        <v>848</v>
      </c>
      <c r="N77" s="5">
        <v>45460</v>
      </c>
      <c r="O77" s="5"/>
      <c r="P77" s="5">
        <v>45490</v>
      </c>
      <c r="Q77" s="60" t="s">
        <v>258</v>
      </c>
      <c r="R77" s="60"/>
      <c r="S77" s="60"/>
      <c r="T77" s="60"/>
      <c r="U77" s="60"/>
      <c r="V77" s="60" t="s">
        <v>258</v>
      </c>
      <c r="W77" s="60"/>
      <c r="X77" s="60"/>
      <c r="Y77" s="60"/>
      <c r="Z77" s="60"/>
      <c r="AA77" s="60"/>
      <c r="AB77" s="60"/>
      <c r="AC77" s="60"/>
      <c r="AD77" s="60"/>
      <c r="AE77" s="60" t="s">
        <v>258</v>
      </c>
      <c r="AF77" s="60" t="s">
        <v>258</v>
      </c>
      <c r="AG77" s="60"/>
      <c r="AH77" s="60"/>
      <c r="AI77" s="60" t="s">
        <v>258</v>
      </c>
      <c r="AJ77" s="60"/>
      <c r="AK77" s="65">
        <v>14576.76</v>
      </c>
      <c r="AL77" s="7">
        <v>20</v>
      </c>
      <c r="AM77" s="7">
        <v>40</v>
      </c>
      <c r="AN77" s="11">
        <f t="shared" si="19"/>
        <v>60</v>
      </c>
      <c r="AO77" s="7">
        <v>20</v>
      </c>
      <c r="AP77" s="7"/>
      <c r="AQ77" s="7"/>
      <c r="AR77" s="7">
        <v>20</v>
      </c>
      <c r="AS77" s="7">
        <f t="shared" si="21"/>
        <v>20</v>
      </c>
      <c r="AT77" s="7">
        <v>0</v>
      </c>
      <c r="AU77" s="7">
        <v>5</v>
      </c>
      <c r="AV77" s="7">
        <f t="shared" si="23"/>
        <v>0</v>
      </c>
      <c r="AW77" s="9"/>
      <c r="AX77" s="9"/>
      <c r="AY77" s="9">
        <v>5</v>
      </c>
      <c r="AZ77" s="9"/>
      <c r="BA77" s="9">
        <f t="shared" si="22"/>
        <v>45</v>
      </c>
      <c r="BB77" s="282">
        <v>1200</v>
      </c>
      <c r="BC77" s="142"/>
      <c r="BD77" s="142"/>
      <c r="BE77" s="142"/>
      <c r="BF77" s="142"/>
      <c r="BG77" s="32" t="s">
        <v>475</v>
      </c>
      <c r="BH77" s="149" t="s">
        <v>476</v>
      </c>
      <c r="BI77">
        <f t="shared" si="20"/>
        <v>27</v>
      </c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</row>
    <row r="78" spans="1:186" x14ac:dyDescent="0.25">
      <c r="A78" s="7">
        <v>58</v>
      </c>
      <c r="B78" s="4" t="s">
        <v>425</v>
      </c>
      <c r="C78" s="17" t="s">
        <v>871</v>
      </c>
      <c r="D78" s="17" t="s">
        <v>875</v>
      </c>
      <c r="E78" s="17"/>
      <c r="F78" s="17"/>
      <c r="G78" s="17"/>
      <c r="H78" s="17"/>
      <c r="I78" s="17"/>
      <c r="J78" s="17"/>
      <c r="K78" s="4" t="s">
        <v>826</v>
      </c>
      <c r="L78" s="4" t="s">
        <v>484</v>
      </c>
      <c r="M78" s="4" t="s">
        <v>848</v>
      </c>
      <c r="N78" s="5">
        <v>45457</v>
      </c>
      <c r="O78" s="5"/>
      <c r="P78" s="5">
        <v>45490</v>
      </c>
      <c r="Q78" s="60" t="s">
        <v>258</v>
      </c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 t="s">
        <v>258</v>
      </c>
      <c r="AE78" s="60" t="s">
        <v>258</v>
      </c>
      <c r="AF78" s="60" t="s">
        <v>258</v>
      </c>
      <c r="AG78" s="60"/>
      <c r="AH78" s="60"/>
      <c r="AI78" s="60" t="s">
        <v>258</v>
      </c>
      <c r="AJ78" s="60"/>
      <c r="AK78" s="65">
        <v>15138.71</v>
      </c>
      <c r="AL78" s="7">
        <v>20</v>
      </c>
      <c r="AM78" s="7">
        <v>40</v>
      </c>
      <c r="AN78" s="11">
        <f t="shared" si="19"/>
        <v>60</v>
      </c>
      <c r="AO78" s="7">
        <v>20</v>
      </c>
      <c r="AP78" s="7"/>
      <c r="AQ78" s="7"/>
      <c r="AR78" s="7">
        <v>20</v>
      </c>
      <c r="AS78" s="7">
        <f t="shared" si="21"/>
        <v>20</v>
      </c>
      <c r="AT78" s="7">
        <v>0</v>
      </c>
      <c r="AU78" s="7">
        <v>5</v>
      </c>
      <c r="AV78" s="7">
        <f t="shared" si="23"/>
        <v>0</v>
      </c>
      <c r="AW78" s="9"/>
      <c r="AX78" s="9"/>
      <c r="AY78" s="9">
        <v>5</v>
      </c>
      <c r="AZ78" s="9"/>
      <c r="BA78" s="9">
        <f t="shared" si="22"/>
        <v>45</v>
      </c>
      <c r="BB78" s="283">
        <v>1200</v>
      </c>
      <c r="BC78" s="138"/>
      <c r="BD78" s="138"/>
      <c r="BE78" s="138"/>
      <c r="BF78" s="138"/>
      <c r="BG78" s="32" t="s">
        <v>485</v>
      </c>
      <c r="BH78" s="149" t="s">
        <v>486</v>
      </c>
      <c r="BI78">
        <f t="shared" si="20"/>
        <v>27</v>
      </c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</row>
    <row r="79" spans="1:186" x14ac:dyDescent="0.25">
      <c r="A79" s="7">
        <v>22</v>
      </c>
      <c r="B79" s="4" t="s">
        <v>66</v>
      </c>
      <c r="C79" s="4" t="s">
        <v>879</v>
      </c>
      <c r="D79" s="4" t="s">
        <v>868</v>
      </c>
      <c r="E79" s="4"/>
      <c r="F79" s="4"/>
      <c r="G79" s="4"/>
      <c r="H79" s="4"/>
      <c r="I79" s="4"/>
      <c r="J79" s="4"/>
      <c r="K79" s="4" t="s">
        <v>826</v>
      </c>
      <c r="L79" s="4" t="s">
        <v>92</v>
      </c>
      <c r="M79" s="4" t="s">
        <v>848</v>
      </c>
      <c r="N79" s="5">
        <v>45477</v>
      </c>
      <c r="O79" s="5"/>
      <c r="P79" s="5">
        <v>45490</v>
      </c>
      <c r="Q79" s="60" t="s">
        <v>258</v>
      </c>
      <c r="R79" s="60"/>
      <c r="S79" s="60"/>
      <c r="T79" s="60"/>
      <c r="U79" s="60"/>
      <c r="V79" s="60"/>
      <c r="W79" s="60" t="s">
        <v>258</v>
      </c>
      <c r="X79" s="60"/>
      <c r="Y79" s="60"/>
      <c r="Z79" s="60"/>
      <c r="AA79" s="60"/>
      <c r="AB79" s="60"/>
      <c r="AC79" s="60"/>
      <c r="AD79" s="60"/>
      <c r="AE79" s="60"/>
      <c r="AF79" s="60" t="s">
        <v>258</v>
      </c>
      <c r="AG79" s="60"/>
      <c r="AH79" s="60"/>
      <c r="AI79" s="60" t="s">
        <v>258</v>
      </c>
      <c r="AJ79" s="60"/>
      <c r="AK79" s="65">
        <v>16724.759999999998</v>
      </c>
      <c r="AL79" s="7">
        <v>20</v>
      </c>
      <c r="AM79" s="7">
        <v>40</v>
      </c>
      <c r="AN79" s="11">
        <f t="shared" si="19"/>
        <v>60</v>
      </c>
      <c r="AO79" s="7">
        <v>20</v>
      </c>
      <c r="AP79" s="7"/>
      <c r="AQ79" s="7"/>
      <c r="AR79" s="7">
        <v>20</v>
      </c>
      <c r="AS79" s="7">
        <f t="shared" si="21"/>
        <v>20</v>
      </c>
      <c r="AT79" s="11">
        <v>0</v>
      </c>
      <c r="AU79" s="7">
        <v>5</v>
      </c>
      <c r="AV79" s="11">
        <f t="shared" si="23"/>
        <v>0</v>
      </c>
      <c r="AW79" s="9"/>
      <c r="AX79" s="9"/>
      <c r="AY79" s="9">
        <v>5</v>
      </c>
      <c r="AZ79" s="9"/>
      <c r="BA79" s="9">
        <f t="shared" si="22"/>
        <v>45</v>
      </c>
      <c r="BB79" s="283">
        <v>1200</v>
      </c>
      <c r="BC79" s="138"/>
      <c r="BD79" s="138"/>
      <c r="BE79" s="138"/>
      <c r="BF79" s="138"/>
      <c r="BG79" s="32" t="s">
        <v>718</v>
      </c>
      <c r="BH79" s="149" t="s">
        <v>719</v>
      </c>
      <c r="BI79">
        <f t="shared" si="20"/>
        <v>27</v>
      </c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</row>
    <row r="80" spans="1:186" x14ac:dyDescent="0.25">
      <c r="A80" s="7">
        <v>4</v>
      </c>
      <c r="B80" s="4" t="s">
        <v>66</v>
      </c>
      <c r="C80" s="4" t="s">
        <v>874</v>
      </c>
      <c r="D80" s="4" t="s">
        <v>867</v>
      </c>
      <c r="E80" s="4"/>
      <c r="F80" s="4"/>
      <c r="G80" s="4"/>
      <c r="H80" s="4"/>
      <c r="I80" s="4"/>
      <c r="J80" s="4"/>
      <c r="K80" s="4" t="s">
        <v>826</v>
      </c>
      <c r="L80" s="4" t="s">
        <v>96</v>
      </c>
      <c r="M80" s="4" t="s">
        <v>848</v>
      </c>
      <c r="N80" s="5">
        <v>45468</v>
      </c>
      <c r="O80" s="5"/>
      <c r="P80" s="5">
        <v>45490</v>
      </c>
      <c r="Q80" s="60" t="s">
        <v>258</v>
      </c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 t="s">
        <v>613</v>
      </c>
      <c r="AF80" s="60"/>
      <c r="AG80" s="60"/>
      <c r="AH80" s="60"/>
      <c r="AI80" s="60" t="s">
        <v>258</v>
      </c>
      <c r="AJ80" s="60"/>
      <c r="AK80" s="65">
        <v>17399.82</v>
      </c>
      <c r="AL80" s="7">
        <v>20</v>
      </c>
      <c r="AM80" s="7">
        <v>40</v>
      </c>
      <c r="AN80" s="11">
        <f t="shared" si="19"/>
        <v>60</v>
      </c>
      <c r="AO80" s="7">
        <v>20</v>
      </c>
      <c r="AP80" s="7"/>
      <c r="AQ80" s="7"/>
      <c r="AR80" s="7">
        <v>20</v>
      </c>
      <c r="AS80" s="7">
        <f t="shared" si="21"/>
        <v>20</v>
      </c>
      <c r="AT80" s="7">
        <v>0</v>
      </c>
      <c r="AU80" s="7">
        <v>5</v>
      </c>
      <c r="AV80" s="7">
        <f t="shared" si="23"/>
        <v>0</v>
      </c>
      <c r="AW80" s="9"/>
      <c r="AX80" s="9"/>
      <c r="AY80" s="9">
        <v>5</v>
      </c>
      <c r="AZ80" s="9"/>
      <c r="BA80" s="9">
        <f t="shared" si="22"/>
        <v>45</v>
      </c>
      <c r="BB80" s="282">
        <v>1200</v>
      </c>
      <c r="BC80" s="142"/>
      <c r="BD80" s="142"/>
      <c r="BE80" s="142"/>
      <c r="BF80" s="142"/>
      <c r="BG80" s="32" t="s">
        <v>442</v>
      </c>
      <c r="BH80" s="149" t="s">
        <v>441</v>
      </c>
      <c r="BI80">
        <f t="shared" si="20"/>
        <v>27</v>
      </c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</row>
    <row r="81" spans="1:186" x14ac:dyDescent="0.25">
      <c r="A81" s="7">
        <v>16</v>
      </c>
      <c r="B81" s="4" t="s">
        <v>66</v>
      </c>
      <c r="C81" s="4" t="s">
        <v>880</v>
      </c>
      <c r="D81" s="4" t="s">
        <v>881</v>
      </c>
      <c r="E81" s="4"/>
      <c r="F81" s="4"/>
      <c r="G81" s="4"/>
      <c r="H81" s="4"/>
      <c r="I81" s="4"/>
      <c r="J81" s="4"/>
      <c r="K81" s="4" t="s">
        <v>826</v>
      </c>
      <c r="L81" s="4" t="s">
        <v>78</v>
      </c>
      <c r="M81" s="4" t="s">
        <v>848</v>
      </c>
      <c r="N81" s="5">
        <v>45477</v>
      </c>
      <c r="O81" s="5"/>
      <c r="P81" s="5">
        <v>45490</v>
      </c>
      <c r="Q81" s="60" t="s">
        <v>258</v>
      </c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 t="s">
        <v>258</v>
      </c>
      <c r="AE81" s="60" t="s">
        <v>258</v>
      </c>
      <c r="AF81" s="60" t="s">
        <v>258</v>
      </c>
      <c r="AG81" s="60"/>
      <c r="AH81" s="60" t="s">
        <v>258</v>
      </c>
      <c r="AI81" s="60"/>
      <c r="AJ81" s="60"/>
      <c r="AK81" s="65">
        <v>5094</v>
      </c>
      <c r="AL81" s="7">
        <v>10</v>
      </c>
      <c r="AM81" s="7">
        <v>40</v>
      </c>
      <c r="AN81" s="11">
        <f t="shared" si="19"/>
        <v>50</v>
      </c>
      <c r="AO81" s="7">
        <v>12</v>
      </c>
      <c r="AP81" s="7"/>
      <c r="AQ81" s="7">
        <v>25</v>
      </c>
      <c r="AR81" s="7"/>
      <c r="AS81" s="7">
        <f t="shared" si="21"/>
        <v>25</v>
      </c>
      <c r="AT81" s="7">
        <v>0</v>
      </c>
      <c r="AU81" s="7">
        <v>5</v>
      </c>
      <c r="AV81" s="7">
        <f t="shared" si="23"/>
        <v>0</v>
      </c>
      <c r="AW81" s="9"/>
      <c r="AX81" s="9">
        <v>7</v>
      </c>
      <c r="AY81" s="9"/>
      <c r="AZ81" s="9"/>
      <c r="BA81" s="9">
        <f t="shared" si="22"/>
        <v>44</v>
      </c>
      <c r="BB81" s="283">
        <v>1200</v>
      </c>
      <c r="BC81" s="138"/>
      <c r="BD81" s="138"/>
      <c r="BE81" s="138"/>
      <c r="BF81" s="138"/>
      <c r="BG81" s="32" t="s">
        <v>679</v>
      </c>
      <c r="BH81" s="149" t="s">
        <v>680</v>
      </c>
      <c r="BI81">
        <f t="shared" si="20"/>
        <v>27</v>
      </c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</row>
    <row r="82" spans="1:186" x14ac:dyDescent="0.25">
      <c r="A82" s="7">
        <v>72</v>
      </c>
      <c r="B82" s="4" t="s">
        <v>9</v>
      </c>
      <c r="C82" s="17" t="s">
        <v>881</v>
      </c>
      <c r="D82" s="17" t="s">
        <v>881</v>
      </c>
      <c r="E82" s="17"/>
      <c r="F82" s="17"/>
      <c r="G82" s="17"/>
      <c r="H82" s="17"/>
      <c r="I82" s="17"/>
      <c r="J82" s="17"/>
      <c r="K82" s="4" t="s">
        <v>826</v>
      </c>
      <c r="L82" s="4" t="s">
        <v>13</v>
      </c>
      <c r="M82" s="4" t="s">
        <v>848</v>
      </c>
      <c r="N82" s="5">
        <v>45462</v>
      </c>
      <c r="O82" s="5"/>
      <c r="P82" s="4"/>
      <c r="Q82" s="60" t="s">
        <v>258</v>
      </c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 t="s">
        <v>258</v>
      </c>
      <c r="AE82" s="60" t="s">
        <v>258</v>
      </c>
      <c r="AF82" s="60" t="s">
        <v>258</v>
      </c>
      <c r="AG82" s="60"/>
      <c r="AH82" s="60" t="s">
        <v>258</v>
      </c>
      <c r="AI82" s="60"/>
      <c r="AJ82" s="60"/>
      <c r="AK82" s="65">
        <v>6087.33</v>
      </c>
      <c r="AL82" s="7">
        <v>10</v>
      </c>
      <c r="AM82" s="7">
        <v>40</v>
      </c>
      <c r="AN82" s="11">
        <f t="shared" si="19"/>
        <v>50</v>
      </c>
      <c r="AO82" s="7">
        <v>12</v>
      </c>
      <c r="AP82" s="7"/>
      <c r="AQ82" s="7">
        <v>25</v>
      </c>
      <c r="AR82" s="7"/>
      <c r="AS82" s="7">
        <f t="shared" si="21"/>
        <v>25</v>
      </c>
      <c r="AT82" s="7">
        <v>0</v>
      </c>
      <c r="AU82" s="7">
        <v>5</v>
      </c>
      <c r="AV82" s="7">
        <f t="shared" si="23"/>
        <v>0</v>
      </c>
      <c r="AW82" s="9"/>
      <c r="AX82" s="9">
        <v>7</v>
      </c>
      <c r="AY82" s="9"/>
      <c r="AZ82" s="9"/>
      <c r="BA82" s="9">
        <f t="shared" si="22"/>
        <v>44</v>
      </c>
      <c r="BB82" s="283">
        <v>1200</v>
      </c>
      <c r="BC82" s="138"/>
      <c r="BD82" s="138"/>
      <c r="BE82" s="138"/>
      <c r="BF82" s="138"/>
      <c r="BG82" s="32" t="s">
        <v>322</v>
      </c>
      <c r="BH82" s="149" t="s">
        <v>323</v>
      </c>
      <c r="BI82">
        <f t="shared" si="20"/>
        <v>27</v>
      </c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</row>
    <row r="83" spans="1:186" x14ac:dyDescent="0.25">
      <c r="A83" s="7">
        <v>23</v>
      </c>
      <c r="B83" s="4" t="s">
        <v>66</v>
      </c>
      <c r="C83" s="4" t="s">
        <v>873</v>
      </c>
      <c r="D83" s="4" t="s">
        <v>871</v>
      </c>
      <c r="E83" s="4"/>
      <c r="F83" s="4"/>
      <c r="G83" s="4"/>
      <c r="H83" s="4"/>
      <c r="I83" s="4"/>
      <c r="J83" s="4"/>
      <c r="K83" s="4" t="s">
        <v>826</v>
      </c>
      <c r="L83" s="4" t="s">
        <v>720</v>
      </c>
      <c r="M83" s="4" t="s">
        <v>848</v>
      </c>
      <c r="N83" s="5">
        <v>45478</v>
      </c>
      <c r="O83" s="5"/>
      <c r="P83" s="5">
        <v>45490</v>
      </c>
      <c r="Q83" s="60" t="s">
        <v>258</v>
      </c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 t="s">
        <v>258</v>
      </c>
      <c r="AE83" s="60"/>
      <c r="AF83" s="60" t="s">
        <v>258</v>
      </c>
      <c r="AG83" s="60"/>
      <c r="AH83" s="60" t="s">
        <v>258</v>
      </c>
      <c r="AI83" s="60"/>
      <c r="AJ83" s="60"/>
      <c r="AK83" s="128">
        <v>7005</v>
      </c>
      <c r="AL83" s="7">
        <v>10</v>
      </c>
      <c r="AM83" s="7">
        <v>30</v>
      </c>
      <c r="AN83" s="11">
        <f t="shared" ref="AN83:AN114" si="24">AL83+AM83</f>
        <v>40</v>
      </c>
      <c r="AO83" s="7">
        <v>12</v>
      </c>
      <c r="AP83" s="7"/>
      <c r="AQ83" s="7">
        <v>25</v>
      </c>
      <c r="AR83" s="7"/>
      <c r="AS83" s="7">
        <f t="shared" si="21"/>
        <v>25</v>
      </c>
      <c r="AT83" s="11">
        <v>0</v>
      </c>
      <c r="AU83" s="7">
        <v>5</v>
      </c>
      <c r="AV83" s="11">
        <f t="shared" si="23"/>
        <v>0</v>
      </c>
      <c r="AW83" s="9"/>
      <c r="AX83" s="9">
        <v>7</v>
      </c>
      <c r="AY83" s="9"/>
      <c r="AZ83" s="9"/>
      <c r="BA83" s="9">
        <f t="shared" si="22"/>
        <v>44</v>
      </c>
      <c r="BB83" s="282">
        <v>1200</v>
      </c>
      <c r="BC83" s="142"/>
      <c r="BD83" s="142"/>
      <c r="BE83" s="142"/>
      <c r="BF83" s="142"/>
      <c r="BG83" s="32" t="s">
        <v>721</v>
      </c>
      <c r="BH83" s="149" t="s">
        <v>722</v>
      </c>
      <c r="BI83">
        <f t="shared" ref="BI83:BI87" si="25">LEN(BH83)</f>
        <v>27</v>
      </c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</row>
    <row r="84" spans="1:186" x14ac:dyDescent="0.25">
      <c r="A84" s="7">
        <v>41</v>
      </c>
      <c r="B84" s="4" t="s">
        <v>40</v>
      </c>
      <c r="C84" s="4" t="s">
        <v>871</v>
      </c>
      <c r="D84" s="4" t="s">
        <v>875</v>
      </c>
      <c r="E84" s="4"/>
      <c r="F84" s="4"/>
      <c r="G84" s="4"/>
      <c r="H84" s="4"/>
      <c r="I84" s="4"/>
      <c r="J84" s="4"/>
      <c r="K84" s="4" t="s">
        <v>826</v>
      </c>
      <c r="L84" s="20" t="s">
        <v>61</v>
      </c>
      <c r="M84" s="4" t="s">
        <v>848</v>
      </c>
      <c r="N84" s="135">
        <v>45464</v>
      </c>
      <c r="O84" s="135"/>
      <c r="P84" s="135">
        <v>45488</v>
      </c>
      <c r="Q84" s="60" t="s">
        <v>258</v>
      </c>
      <c r="R84" s="60"/>
      <c r="S84" s="60"/>
      <c r="T84" s="60"/>
      <c r="U84" s="60"/>
      <c r="V84" s="60"/>
      <c r="W84" s="60" t="s">
        <v>258</v>
      </c>
      <c r="X84" s="60"/>
      <c r="Y84" s="60"/>
      <c r="Z84" s="60"/>
      <c r="AA84" s="60"/>
      <c r="AB84" s="60"/>
      <c r="AC84" s="60"/>
      <c r="AD84" s="60"/>
      <c r="AE84" s="60"/>
      <c r="AF84" s="60" t="s">
        <v>258</v>
      </c>
      <c r="AG84" s="60"/>
      <c r="AH84" s="60"/>
      <c r="AI84" s="60" t="s">
        <v>258</v>
      </c>
      <c r="AJ84" s="60" t="s">
        <v>911</v>
      </c>
      <c r="AK84" s="65">
        <v>8844.2800000000007</v>
      </c>
      <c r="AL84" s="7">
        <v>10</v>
      </c>
      <c r="AM84" s="7">
        <v>30</v>
      </c>
      <c r="AN84" s="11">
        <f t="shared" si="24"/>
        <v>40</v>
      </c>
      <c r="AO84" s="7">
        <v>12</v>
      </c>
      <c r="AP84" s="7"/>
      <c r="AQ84" s="7"/>
      <c r="AR84" s="7">
        <v>20</v>
      </c>
      <c r="AS84" s="7">
        <f t="shared" si="21"/>
        <v>20</v>
      </c>
      <c r="AT84" s="11">
        <v>1</v>
      </c>
      <c r="AU84" s="11">
        <v>5</v>
      </c>
      <c r="AV84" s="11">
        <v>5</v>
      </c>
      <c r="AW84" s="8"/>
      <c r="AX84" s="8">
        <v>7</v>
      </c>
      <c r="AY84" s="8"/>
      <c r="AZ84" s="8"/>
      <c r="BA84" s="9">
        <f t="shared" si="22"/>
        <v>44</v>
      </c>
      <c r="BB84" s="284">
        <v>600</v>
      </c>
      <c r="BC84" s="267"/>
      <c r="BD84" s="267"/>
      <c r="BE84" s="267"/>
      <c r="BF84" s="267"/>
      <c r="BG84" s="33" t="s">
        <v>565</v>
      </c>
      <c r="BH84" s="150" t="s">
        <v>566</v>
      </c>
      <c r="BI84">
        <f t="shared" si="25"/>
        <v>27</v>
      </c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</row>
    <row r="85" spans="1:186" x14ac:dyDescent="0.25">
      <c r="A85" s="7">
        <v>111</v>
      </c>
      <c r="B85" s="4" t="s">
        <v>413</v>
      </c>
      <c r="C85" s="4" t="s">
        <v>871</v>
      </c>
      <c r="D85" s="4" t="s">
        <v>867</v>
      </c>
      <c r="E85" s="4"/>
      <c r="F85" s="4"/>
      <c r="G85" s="4"/>
      <c r="H85" s="4"/>
      <c r="I85" s="4"/>
      <c r="J85" s="4"/>
      <c r="K85" s="4" t="s">
        <v>826</v>
      </c>
      <c r="L85" s="20" t="s">
        <v>422</v>
      </c>
      <c r="M85" s="4" t="s">
        <v>848</v>
      </c>
      <c r="N85" s="135">
        <v>45464</v>
      </c>
      <c r="O85" s="135"/>
      <c r="P85" s="135">
        <v>45488</v>
      </c>
      <c r="Q85" s="60" t="s">
        <v>258</v>
      </c>
      <c r="R85" s="60"/>
      <c r="S85" s="60"/>
      <c r="T85" s="60"/>
      <c r="U85" s="60"/>
      <c r="V85" s="60" t="s">
        <v>258</v>
      </c>
      <c r="W85" s="60"/>
      <c r="X85" s="60"/>
      <c r="Y85" s="60"/>
      <c r="Z85" s="60"/>
      <c r="AA85" s="60" t="s">
        <v>258</v>
      </c>
      <c r="AB85" s="60"/>
      <c r="AC85" s="60"/>
      <c r="AD85" s="60"/>
      <c r="AE85" s="60" t="s">
        <v>258</v>
      </c>
      <c r="AF85" s="60" t="s">
        <v>258</v>
      </c>
      <c r="AG85" s="60"/>
      <c r="AH85" s="60" t="s">
        <v>258</v>
      </c>
      <c r="AI85" s="60"/>
      <c r="AJ85" s="60" t="s">
        <v>262</v>
      </c>
      <c r="AK85" s="65">
        <v>9704.7000000000007</v>
      </c>
      <c r="AL85" s="8">
        <v>10</v>
      </c>
      <c r="AM85" s="8">
        <v>30</v>
      </c>
      <c r="AN85" s="11">
        <f t="shared" si="24"/>
        <v>40</v>
      </c>
      <c r="AO85" s="8">
        <v>12</v>
      </c>
      <c r="AP85" s="8"/>
      <c r="AQ85" s="8">
        <v>25</v>
      </c>
      <c r="AR85" s="8"/>
      <c r="AS85" s="7">
        <f t="shared" si="21"/>
        <v>25</v>
      </c>
      <c r="AT85" s="8">
        <v>1</v>
      </c>
      <c r="AU85" s="7">
        <v>5</v>
      </c>
      <c r="AV85" s="7">
        <v>0</v>
      </c>
      <c r="AW85" s="9"/>
      <c r="AX85" s="9">
        <v>7</v>
      </c>
      <c r="AY85" s="9"/>
      <c r="AZ85" s="9"/>
      <c r="BA85" s="9">
        <f t="shared" si="22"/>
        <v>44</v>
      </c>
      <c r="BB85" s="282">
        <v>1200</v>
      </c>
      <c r="BC85" s="142"/>
      <c r="BD85" s="142"/>
      <c r="BE85" s="142"/>
      <c r="BF85" s="142"/>
      <c r="BG85" s="32" t="s">
        <v>423</v>
      </c>
      <c r="BH85" s="149" t="s">
        <v>424</v>
      </c>
      <c r="BI85">
        <f t="shared" si="25"/>
        <v>27</v>
      </c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</row>
    <row r="86" spans="1:186" x14ac:dyDescent="0.25">
      <c r="A86" s="7">
        <v>114</v>
      </c>
      <c r="B86" s="4" t="s">
        <v>413</v>
      </c>
      <c r="C86" s="4" t="s">
        <v>879</v>
      </c>
      <c r="D86" s="4" t="s">
        <v>875</v>
      </c>
      <c r="E86" s="4"/>
      <c r="F86" s="4"/>
      <c r="G86" s="4"/>
      <c r="H86" s="4"/>
      <c r="I86" s="4"/>
      <c r="J86" s="4"/>
      <c r="K86" s="4" t="s">
        <v>826</v>
      </c>
      <c r="L86" s="20" t="s">
        <v>528</v>
      </c>
      <c r="M86" s="4" t="s">
        <v>848</v>
      </c>
      <c r="N86" s="135">
        <v>45464</v>
      </c>
      <c r="O86" s="135"/>
      <c r="P86" s="135">
        <v>45488</v>
      </c>
      <c r="Q86" s="60" t="s">
        <v>258</v>
      </c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 t="s">
        <v>258</v>
      </c>
      <c r="AD86" s="60"/>
      <c r="AE86" s="60"/>
      <c r="AF86" s="60" t="s">
        <v>258</v>
      </c>
      <c r="AG86" s="60"/>
      <c r="AH86" s="60" t="s">
        <v>258</v>
      </c>
      <c r="AI86" s="60"/>
      <c r="AJ86" s="60" t="s">
        <v>262</v>
      </c>
      <c r="AK86" s="65">
        <v>9704.7000000000007</v>
      </c>
      <c r="AL86" s="8">
        <v>10</v>
      </c>
      <c r="AM86" s="8">
        <v>30</v>
      </c>
      <c r="AN86" s="7">
        <f t="shared" si="24"/>
        <v>40</v>
      </c>
      <c r="AO86" s="8">
        <v>12</v>
      </c>
      <c r="AP86" s="8"/>
      <c r="AQ86" s="8">
        <v>25</v>
      </c>
      <c r="AR86" s="8"/>
      <c r="AS86" s="7">
        <f t="shared" si="21"/>
        <v>25</v>
      </c>
      <c r="AT86" s="8">
        <v>1</v>
      </c>
      <c r="AU86" s="7">
        <v>5</v>
      </c>
      <c r="AV86" s="7">
        <v>0</v>
      </c>
      <c r="AW86" s="8"/>
      <c r="AX86" s="8">
        <v>7</v>
      </c>
      <c r="AY86" s="8"/>
      <c r="AZ86" s="8"/>
      <c r="BA86" s="9">
        <f t="shared" si="22"/>
        <v>44</v>
      </c>
      <c r="BB86" s="283">
        <v>600</v>
      </c>
      <c r="BC86" s="138"/>
      <c r="BD86" s="138"/>
      <c r="BE86" s="138"/>
      <c r="BF86" s="138"/>
      <c r="BG86" s="33" t="s">
        <v>423</v>
      </c>
      <c r="BH86" s="150" t="s">
        <v>424</v>
      </c>
      <c r="BI86">
        <f t="shared" si="25"/>
        <v>27</v>
      </c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</row>
    <row r="87" spans="1:186" x14ac:dyDescent="0.25">
      <c r="A87" s="7">
        <v>109</v>
      </c>
      <c r="B87" s="4" t="s">
        <v>413</v>
      </c>
      <c r="C87" s="4" t="s">
        <v>880</v>
      </c>
      <c r="D87" s="4" t="s">
        <v>871</v>
      </c>
      <c r="E87" s="4"/>
      <c r="F87" s="4"/>
      <c r="G87" s="4"/>
      <c r="H87" s="4"/>
      <c r="I87" s="4"/>
      <c r="J87" s="4"/>
      <c r="K87" s="4" t="s">
        <v>826</v>
      </c>
      <c r="L87" s="20" t="s">
        <v>525</v>
      </c>
      <c r="M87" s="4" t="s">
        <v>848</v>
      </c>
      <c r="N87" s="135">
        <v>45467</v>
      </c>
      <c r="O87" s="135"/>
      <c r="P87" s="135">
        <v>45488</v>
      </c>
      <c r="Q87" s="60" t="s">
        <v>258</v>
      </c>
      <c r="R87" s="60"/>
      <c r="S87" s="60"/>
      <c r="T87" s="60"/>
      <c r="U87" s="60"/>
      <c r="V87" s="60" t="s">
        <v>258</v>
      </c>
      <c r="W87" s="60"/>
      <c r="X87" s="60"/>
      <c r="Y87" s="60"/>
      <c r="Z87" s="60"/>
      <c r="AA87" s="60"/>
      <c r="AB87" s="60"/>
      <c r="AC87" s="60"/>
      <c r="AD87" s="60"/>
      <c r="AE87" s="60" t="s">
        <v>258</v>
      </c>
      <c r="AF87" s="60" t="s">
        <v>258</v>
      </c>
      <c r="AG87" s="60"/>
      <c r="AH87" s="60" t="s">
        <v>258</v>
      </c>
      <c r="AI87" s="60"/>
      <c r="AJ87" s="60"/>
      <c r="AK87" s="65">
        <v>10091.08</v>
      </c>
      <c r="AL87" s="8">
        <v>20</v>
      </c>
      <c r="AM87" s="8">
        <v>30</v>
      </c>
      <c r="AN87" s="11">
        <f t="shared" si="24"/>
        <v>50</v>
      </c>
      <c r="AO87" s="8">
        <v>12</v>
      </c>
      <c r="AP87" s="8"/>
      <c r="AQ87" s="8">
        <v>25</v>
      </c>
      <c r="AR87" s="8"/>
      <c r="AS87" s="7">
        <f t="shared" si="21"/>
        <v>25</v>
      </c>
      <c r="AT87" s="8">
        <v>0</v>
      </c>
      <c r="AU87" s="7">
        <v>5</v>
      </c>
      <c r="AV87" s="7">
        <f t="shared" ref="AV87:AV103" si="26">AU87*AT87</f>
        <v>0</v>
      </c>
      <c r="AW87" s="9"/>
      <c r="AX87" s="9">
        <v>7</v>
      </c>
      <c r="AY87" s="9"/>
      <c r="AZ87" s="9"/>
      <c r="BA87" s="9">
        <f t="shared" si="22"/>
        <v>44</v>
      </c>
      <c r="BB87" s="282">
        <v>1200</v>
      </c>
      <c r="BC87" s="142"/>
      <c r="BD87" s="142"/>
      <c r="BE87" s="142"/>
      <c r="BF87" s="142"/>
      <c r="BG87" s="32" t="s">
        <v>526</v>
      </c>
      <c r="BH87" s="149" t="s">
        <v>527</v>
      </c>
      <c r="BI87">
        <f t="shared" si="25"/>
        <v>27</v>
      </c>
      <c r="BJ87" s="13"/>
    </row>
    <row r="88" spans="1:186" x14ac:dyDescent="0.25">
      <c r="A88" s="7">
        <v>34</v>
      </c>
      <c r="B88" s="4" t="s">
        <v>148</v>
      </c>
      <c r="C88" s="4" t="s">
        <v>875</v>
      </c>
      <c r="D88" s="4" t="s">
        <v>882</v>
      </c>
      <c r="E88" s="4"/>
      <c r="F88" s="4"/>
      <c r="G88" s="4"/>
      <c r="H88" s="4"/>
      <c r="I88" s="4"/>
      <c r="J88" s="4"/>
      <c r="K88" s="4" t="s">
        <v>826</v>
      </c>
      <c r="L88" s="4" t="s">
        <v>152</v>
      </c>
      <c r="M88" s="4" t="s">
        <v>848</v>
      </c>
      <c r="N88" s="5">
        <v>45474</v>
      </c>
      <c r="O88" s="5"/>
      <c r="P88" s="135">
        <v>45488</v>
      </c>
      <c r="Q88" s="60"/>
      <c r="R88" s="60"/>
      <c r="S88" s="60"/>
      <c r="T88" s="60" t="s">
        <v>258</v>
      </c>
      <c r="U88" s="60"/>
      <c r="V88" s="60"/>
      <c r="W88" s="60"/>
      <c r="X88" s="60"/>
      <c r="Y88" s="60"/>
      <c r="Z88" s="60"/>
      <c r="AA88" s="60"/>
      <c r="AB88" s="60"/>
      <c r="AC88" s="60"/>
      <c r="AD88" s="60" t="s">
        <v>258</v>
      </c>
      <c r="AE88" s="60" t="s">
        <v>258</v>
      </c>
      <c r="AF88" s="60" t="s">
        <v>258</v>
      </c>
      <c r="AG88" s="26"/>
      <c r="AH88" s="26" t="s">
        <v>258</v>
      </c>
      <c r="AI88" s="26"/>
      <c r="AJ88" s="60"/>
      <c r="AK88" s="65">
        <v>11218.93</v>
      </c>
      <c r="AL88" s="7">
        <v>10</v>
      </c>
      <c r="AM88" s="7">
        <v>40</v>
      </c>
      <c r="AN88" s="11">
        <f t="shared" si="24"/>
        <v>50</v>
      </c>
      <c r="AO88" s="7">
        <v>12</v>
      </c>
      <c r="AP88" s="7"/>
      <c r="AQ88" s="7">
        <v>25</v>
      </c>
      <c r="AR88" s="7"/>
      <c r="AS88" s="7">
        <f t="shared" si="21"/>
        <v>25</v>
      </c>
      <c r="AT88" s="7">
        <v>0</v>
      </c>
      <c r="AU88" s="7">
        <v>5</v>
      </c>
      <c r="AV88" s="7">
        <f t="shared" si="26"/>
        <v>0</v>
      </c>
      <c r="AW88" s="9"/>
      <c r="AX88" s="9">
        <v>7</v>
      </c>
      <c r="AY88" s="9"/>
      <c r="AZ88" s="9"/>
      <c r="BA88" s="9">
        <f t="shared" si="22"/>
        <v>44</v>
      </c>
      <c r="BB88" s="282">
        <v>2000</v>
      </c>
      <c r="BC88" s="142"/>
      <c r="BD88" s="142"/>
      <c r="BE88" s="142"/>
      <c r="BF88" s="142"/>
      <c r="BG88" s="32"/>
      <c r="BH88" s="149"/>
    </row>
    <row r="89" spans="1:186" x14ac:dyDescent="0.25">
      <c r="A89" s="7">
        <v>2</v>
      </c>
      <c r="B89" s="4" t="s">
        <v>66</v>
      </c>
      <c r="C89" s="4" t="s">
        <v>874</v>
      </c>
      <c r="D89" s="4" t="s">
        <v>877</v>
      </c>
      <c r="E89" s="4"/>
      <c r="F89" s="4"/>
      <c r="G89" s="4"/>
      <c r="H89" s="4"/>
      <c r="I89" s="4"/>
      <c r="J89" s="4"/>
      <c r="K89" s="4" t="s">
        <v>826</v>
      </c>
      <c r="L89" s="4" t="s">
        <v>682</v>
      </c>
      <c r="M89" s="4" t="s">
        <v>848</v>
      </c>
      <c r="N89" s="5">
        <v>45477</v>
      </c>
      <c r="O89" s="5"/>
      <c r="P89" s="5">
        <v>45490</v>
      </c>
      <c r="Q89" s="60" t="s">
        <v>258</v>
      </c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 t="s">
        <v>258</v>
      </c>
      <c r="AE89" s="60"/>
      <c r="AF89" s="60" t="s">
        <v>258</v>
      </c>
      <c r="AG89" s="60"/>
      <c r="AH89" s="60" t="s">
        <v>258</v>
      </c>
      <c r="AI89" s="60"/>
      <c r="AJ89" s="60"/>
      <c r="AK89" s="65">
        <v>11485.33</v>
      </c>
      <c r="AL89" s="7">
        <v>10</v>
      </c>
      <c r="AM89" s="7">
        <v>40</v>
      </c>
      <c r="AN89" s="11">
        <f t="shared" si="24"/>
        <v>50</v>
      </c>
      <c r="AO89" s="7">
        <v>12</v>
      </c>
      <c r="AP89" s="7"/>
      <c r="AQ89" s="7">
        <v>25</v>
      </c>
      <c r="AR89" s="7"/>
      <c r="AS89" s="7">
        <f t="shared" si="21"/>
        <v>25</v>
      </c>
      <c r="AT89" s="7">
        <v>0</v>
      </c>
      <c r="AU89" s="7">
        <v>5</v>
      </c>
      <c r="AV89" s="7">
        <f t="shared" si="26"/>
        <v>0</v>
      </c>
      <c r="AW89" s="9"/>
      <c r="AX89" s="9">
        <v>7</v>
      </c>
      <c r="AY89" s="9"/>
      <c r="AZ89" s="9"/>
      <c r="BA89" s="9">
        <f t="shared" si="22"/>
        <v>44</v>
      </c>
      <c r="BB89" s="282">
        <v>1200</v>
      </c>
      <c r="BC89" s="142"/>
      <c r="BD89" s="142"/>
      <c r="BE89" s="142"/>
      <c r="BF89" s="142"/>
      <c r="BG89" s="32" t="s">
        <v>683</v>
      </c>
      <c r="BH89" s="149" t="s">
        <v>684</v>
      </c>
      <c r="BI89">
        <f t="shared" ref="BI89:BI103" si="27">LEN(BH89)</f>
        <v>27</v>
      </c>
    </row>
    <row r="90" spans="1:186" x14ac:dyDescent="0.25">
      <c r="A90" s="7">
        <v>82</v>
      </c>
      <c r="B90" s="4" t="s">
        <v>9</v>
      </c>
      <c r="C90" s="17" t="s">
        <v>877</v>
      </c>
      <c r="D90" s="17" t="s">
        <v>881</v>
      </c>
      <c r="E90" s="17"/>
      <c r="F90" s="17"/>
      <c r="G90" s="17"/>
      <c r="H90" s="17"/>
      <c r="I90" s="17"/>
      <c r="J90" s="17"/>
      <c r="K90" s="4" t="s">
        <v>826</v>
      </c>
      <c r="L90" s="4" t="s">
        <v>340</v>
      </c>
      <c r="M90" s="4" t="s">
        <v>848</v>
      </c>
      <c r="N90" s="5">
        <v>45464</v>
      </c>
      <c r="O90" s="5"/>
      <c r="P90" s="4"/>
      <c r="Q90" s="60"/>
      <c r="R90" s="60"/>
      <c r="S90" s="60"/>
      <c r="T90" s="60" t="s">
        <v>258</v>
      </c>
      <c r="U90" s="60"/>
      <c r="V90" s="60"/>
      <c r="W90" s="60" t="s">
        <v>258</v>
      </c>
      <c r="X90" s="60"/>
      <c r="Y90" s="60"/>
      <c r="Z90" s="60"/>
      <c r="AA90" s="60"/>
      <c r="AB90" s="60"/>
      <c r="AC90" s="60"/>
      <c r="AD90" s="60"/>
      <c r="AE90" s="60" t="s">
        <v>258</v>
      </c>
      <c r="AF90" s="60" t="s">
        <v>258</v>
      </c>
      <c r="AG90" s="60"/>
      <c r="AH90" s="60"/>
      <c r="AI90" s="60" t="s">
        <v>258</v>
      </c>
      <c r="AJ90" s="60"/>
      <c r="AK90" s="128">
        <v>18668.8</v>
      </c>
      <c r="AL90" s="7">
        <v>20</v>
      </c>
      <c r="AM90" s="7">
        <v>40</v>
      </c>
      <c r="AN90" s="11">
        <f t="shared" si="24"/>
        <v>60</v>
      </c>
      <c r="AO90" s="7">
        <v>20</v>
      </c>
      <c r="AP90" s="7"/>
      <c r="AQ90" s="7"/>
      <c r="AR90" s="7">
        <v>20</v>
      </c>
      <c r="AS90" s="7">
        <f t="shared" si="21"/>
        <v>20</v>
      </c>
      <c r="AT90" s="7">
        <v>0</v>
      </c>
      <c r="AU90" s="7">
        <v>5</v>
      </c>
      <c r="AV90" s="7">
        <f t="shared" si="26"/>
        <v>0</v>
      </c>
      <c r="AW90" s="9"/>
      <c r="AX90" s="9"/>
      <c r="AY90" s="9"/>
      <c r="AZ90" s="9">
        <v>3</v>
      </c>
      <c r="BA90" s="9">
        <f t="shared" si="22"/>
        <v>43</v>
      </c>
      <c r="BB90" s="282">
        <v>2000</v>
      </c>
      <c r="BC90" s="142"/>
      <c r="BD90" s="142"/>
      <c r="BE90" s="142"/>
      <c r="BF90" s="142"/>
      <c r="BG90" s="32" t="s">
        <v>341</v>
      </c>
      <c r="BH90" s="149" t="s">
        <v>342</v>
      </c>
      <c r="BI90">
        <f t="shared" si="27"/>
        <v>27</v>
      </c>
    </row>
    <row r="91" spans="1:186" s="70" customFormat="1" x14ac:dyDescent="0.25">
      <c r="A91" s="7">
        <v>65</v>
      </c>
      <c r="B91" s="4" t="s">
        <v>425</v>
      </c>
      <c r="C91" s="17" t="s">
        <v>883</v>
      </c>
      <c r="D91" s="17" t="s">
        <v>875</v>
      </c>
      <c r="E91" s="17"/>
      <c r="F91" s="17"/>
      <c r="G91" s="17"/>
      <c r="H91" s="17"/>
      <c r="I91" s="17"/>
      <c r="J91" s="17"/>
      <c r="K91" s="4" t="s">
        <v>826</v>
      </c>
      <c r="L91" s="4" t="s">
        <v>118</v>
      </c>
      <c r="M91" s="4" t="s">
        <v>848</v>
      </c>
      <c r="N91" s="5">
        <v>45454</v>
      </c>
      <c r="O91" s="5"/>
      <c r="P91" s="5">
        <v>45490</v>
      </c>
      <c r="Q91" s="60" t="s">
        <v>258</v>
      </c>
      <c r="R91" s="60"/>
      <c r="S91" s="60"/>
      <c r="T91" s="60"/>
      <c r="U91" s="60"/>
      <c r="V91" s="60" t="s">
        <v>258</v>
      </c>
      <c r="W91" s="60"/>
      <c r="X91" s="60"/>
      <c r="Y91" s="60"/>
      <c r="Z91" s="60"/>
      <c r="AA91" s="60"/>
      <c r="AB91" s="60"/>
      <c r="AC91" s="60"/>
      <c r="AD91" s="60"/>
      <c r="AE91" s="60" t="s">
        <v>258</v>
      </c>
      <c r="AF91" s="60" t="s">
        <v>258</v>
      </c>
      <c r="AG91" s="60"/>
      <c r="AH91" s="60"/>
      <c r="AI91" s="60" t="s">
        <v>258</v>
      </c>
      <c r="AJ91" s="60"/>
      <c r="AK91" s="65">
        <v>18754.27</v>
      </c>
      <c r="AL91" s="7">
        <v>20</v>
      </c>
      <c r="AM91" s="7">
        <v>40</v>
      </c>
      <c r="AN91" s="11">
        <f t="shared" si="24"/>
        <v>60</v>
      </c>
      <c r="AO91" s="7">
        <v>20</v>
      </c>
      <c r="AP91" s="7"/>
      <c r="AQ91" s="7"/>
      <c r="AR91" s="7">
        <v>20</v>
      </c>
      <c r="AS91" s="7">
        <f t="shared" si="21"/>
        <v>20</v>
      </c>
      <c r="AT91" s="7">
        <v>0</v>
      </c>
      <c r="AU91" s="7">
        <v>5</v>
      </c>
      <c r="AV91" s="7">
        <f t="shared" si="26"/>
        <v>0</v>
      </c>
      <c r="AW91" s="9"/>
      <c r="AX91" s="9"/>
      <c r="AY91" s="9"/>
      <c r="AZ91" s="9">
        <v>3</v>
      </c>
      <c r="BA91" s="9">
        <f t="shared" si="22"/>
        <v>43</v>
      </c>
      <c r="BB91" s="282">
        <v>1200</v>
      </c>
      <c r="BC91" s="142"/>
      <c r="BD91" s="142"/>
      <c r="BE91" s="142"/>
      <c r="BF91" s="142"/>
      <c r="BG91" s="32" t="s">
        <v>496</v>
      </c>
      <c r="BH91" s="149" t="s">
        <v>497</v>
      </c>
      <c r="BI91">
        <f t="shared" si="27"/>
        <v>27</v>
      </c>
      <c r="BJ91"/>
    </row>
    <row r="92" spans="1:186" x14ac:dyDescent="0.25">
      <c r="A92" s="7">
        <v>27</v>
      </c>
      <c r="B92" s="4" t="s">
        <v>66</v>
      </c>
      <c r="C92" s="4" t="s">
        <v>883</v>
      </c>
      <c r="D92" s="4" t="s">
        <v>871</v>
      </c>
      <c r="E92" s="4"/>
      <c r="F92" s="4"/>
      <c r="G92" s="4"/>
      <c r="H92" s="4"/>
      <c r="I92" s="4"/>
      <c r="J92" s="4"/>
      <c r="K92" s="4" t="s">
        <v>826</v>
      </c>
      <c r="L92" s="4" t="s">
        <v>732</v>
      </c>
      <c r="M92" s="4" t="s">
        <v>848</v>
      </c>
      <c r="N92" s="5">
        <v>45477</v>
      </c>
      <c r="O92" s="5"/>
      <c r="P92" s="5">
        <v>45490</v>
      </c>
      <c r="Q92" s="60" t="s">
        <v>258</v>
      </c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 t="s">
        <v>258</v>
      </c>
      <c r="AE92" s="60" t="s">
        <v>258</v>
      </c>
      <c r="AF92" s="60" t="s">
        <v>258</v>
      </c>
      <c r="AG92" s="60"/>
      <c r="AH92" s="60"/>
      <c r="AI92" s="60" t="s">
        <v>258</v>
      </c>
      <c r="AJ92" s="60"/>
      <c r="AK92" s="65">
        <v>18778.419999999998</v>
      </c>
      <c r="AL92" s="7">
        <v>20</v>
      </c>
      <c r="AM92" s="7">
        <v>40</v>
      </c>
      <c r="AN92" s="11">
        <f t="shared" si="24"/>
        <v>60</v>
      </c>
      <c r="AO92" s="7">
        <v>20</v>
      </c>
      <c r="AP92" s="7"/>
      <c r="AQ92" s="7"/>
      <c r="AR92" s="7">
        <v>20</v>
      </c>
      <c r="AS92" s="7">
        <f t="shared" si="21"/>
        <v>20</v>
      </c>
      <c r="AT92" s="11">
        <v>0</v>
      </c>
      <c r="AU92" s="7">
        <v>5</v>
      </c>
      <c r="AV92" s="11">
        <f t="shared" si="26"/>
        <v>0</v>
      </c>
      <c r="AW92" s="9"/>
      <c r="AX92" s="9"/>
      <c r="AY92" s="8"/>
      <c r="AZ92" s="9">
        <v>3</v>
      </c>
      <c r="BA92" s="9">
        <f t="shared" si="22"/>
        <v>43</v>
      </c>
      <c r="BB92" s="282">
        <v>1200</v>
      </c>
      <c r="BC92" s="142"/>
      <c r="BD92" s="142"/>
      <c r="BE92" s="142"/>
      <c r="BF92" s="142"/>
      <c r="BG92" s="32" t="s">
        <v>733</v>
      </c>
      <c r="BH92" s="149" t="s">
        <v>734</v>
      </c>
      <c r="BI92">
        <f t="shared" si="27"/>
        <v>27</v>
      </c>
    </row>
    <row r="93" spans="1:186" x14ac:dyDescent="0.25">
      <c r="A93" s="7">
        <v>33</v>
      </c>
      <c r="B93" s="4" t="s">
        <v>148</v>
      </c>
      <c r="C93" s="4" t="s">
        <v>884</v>
      </c>
      <c r="D93" s="4" t="s">
        <v>877</v>
      </c>
      <c r="E93" s="4"/>
      <c r="F93" s="4"/>
      <c r="G93" s="4"/>
      <c r="H93" s="4"/>
      <c r="I93" s="4"/>
      <c r="J93" s="4"/>
      <c r="K93" s="4" t="s">
        <v>826</v>
      </c>
      <c r="L93" s="4" t="s">
        <v>154</v>
      </c>
      <c r="M93" s="4" t="s">
        <v>848</v>
      </c>
      <c r="N93" s="5">
        <v>45474</v>
      </c>
      <c r="O93" s="5"/>
      <c r="P93" s="135">
        <v>45488</v>
      </c>
      <c r="Q93" s="60" t="s">
        <v>258</v>
      </c>
      <c r="R93" s="60"/>
      <c r="S93" s="60"/>
      <c r="T93" s="60"/>
      <c r="U93" s="60"/>
      <c r="V93" s="60"/>
      <c r="W93" s="60" t="s">
        <v>258</v>
      </c>
      <c r="X93" s="60"/>
      <c r="Y93" s="60"/>
      <c r="Z93" s="60"/>
      <c r="AA93" s="60"/>
      <c r="AB93" s="60"/>
      <c r="AC93" s="60"/>
      <c r="AD93" s="60"/>
      <c r="AE93" s="60" t="s">
        <v>258</v>
      </c>
      <c r="AF93" s="60" t="s">
        <v>258</v>
      </c>
      <c r="AG93" s="60"/>
      <c r="AH93" s="60"/>
      <c r="AI93" s="60" t="s">
        <v>258</v>
      </c>
      <c r="AJ93" s="60"/>
      <c r="AK93" s="65">
        <v>23394.86</v>
      </c>
      <c r="AL93" s="7">
        <v>20</v>
      </c>
      <c r="AM93" s="7">
        <v>40</v>
      </c>
      <c r="AN93" s="11">
        <f t="shared" si="24"/>
        <v>60</v>
      </c>
      <c r="AO93" s="7">
        <v>20</v>
      </c>
      <c r="AP93" s="7"/>
      <c r="AQ93" s="7"/>
      <c r="AR93" s="7">
        <v>20</v>
      </c>
      <c r="AS93" s="7">
        <f t="shared" si="21"/>
        <v>20</v>
      </c>
      <c r="AT93" s="7">
        <v>0</v>
      </c>
      <c r="AU93" s="7">
        <v>5</v>
      </c>
      <c r="AV93" s="7">
        <f t="shared" si="26"/>
        <v>0</v>
      </c>
      <c r="AW93" s="9"/>
      <c r="AX93" s="9"/>
      <c r="AY93" s="9"/>
      <c r="AZ93" s="9">
        <v>3</v>
      </c>
      <c r="BA93" s="9">
        <f t="shared" si="22"/>
        <v>43</v>
      </c>
      <c r="BB93" s="282">
        <v>1200</v>
      </c>
      <c r="BC93" s="142"/>
      <c r="BD93" s="142"/>
      <c r="BE93" s="142"/>
      <c r="BF93" s="142"/>
      <c r="BG93" s="32" t="s">
        <v>639</v>
      </c>
      <c r="BH93" s="149" t="s">
        <v>640</v>
      </c>
      <c r="BI93">
        <f t="shared" si="27"/>
        <v>27</v>
      </c>
    </row>
    <row r="94" spans="1:186" x14ac:dyDescent="0.25">
      <c r="A94" s="7">
        <v>31</v>
      </c>
      <c r="B94" s="4" t="s">
        <v>166</v>
      </c>
      <c r="C94" s="4" t="s">
        <v>873</v>
      </c>
      <c r="D94" s="4" t="s">
        <v>873</v>
      </c>
      <c r="E94" s="4"/>
      <c r="F94" s="4"/>
      <c r="G94" s="4"/>
      <c r="H94" s="4"/>
      <c r="I94" s="4"/>
      <c r="J94" s="4"/>
      <c r="K94" s="4" t="s">
        <v>826</v>
      </c>
      <c r="L94" s="4" t="s">
        <v>167</v>
      </c>
      <c r="M94" s="4" t="s">
        <v>848</v>
      </c>
      <c r="N94" s="5">
        <v>45463</v>
      </c>
      <c r="O94" s="5"/>
      <c r="P94" s="135">
        <v>45488</v>
      </c>
      <c r="Q94" s="60" t="s">
        <v>258</v>
      </c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 t="s">
        <v>258</v>
      </c>
      <c r="AE94" s="60"/>
      <c r="AF94" s="60" t="s">
        <v>258</v>
      </c>
      <c r="AG94" s="60"/>
      <c r="AH94" s="60"/>
      <c r="AI94" s="60" t="s">
        <v>258</v>
      </c>
      <c r="AJ94" s="60"/>
      <c r="AK94" s="65">
        <v>3255.33</v>
      </c>
      <c r="AL94" s="7">
        <v>10</v>
      </c>
      <c r="AM94" s="7">
        <v>30</v>
      </c>
      <c r="AN94" s="11">
        <f t="shared" si="24"/>
        <v>40</v>
      </c>
      <c r="AO94" s="7">
        <v>12</v>
      </c>
      <c r="AP94" s="7"/>
      <c r="AQ94" s="7"/>
      <c r="AR94" s="7">
        <v>20</v>
      </c>
      <c r="AS94" s="7">
        <f t="shared" si="21"/>
        <v>20</v>
      </c>
      <c r="AT94" s="7">
        <v>0</v>
      </c>
      <c r="AU94" s="7">
        <v>5</v>
      </c>
      <c r="AV94" s="7">
        <f t="shared" si="26"/>
        <v>0</v>
      </c>
      <c r="AW94" s="9">
        <v>10</v>
      </c>
      <c r="AX94" s="9"/>
      <c r="AY94" s="9"/>
      <c r="AZ94" s="9"/>
      <c r="BA94" s="9">
        <f t="shared" si="22"/>
        <v>42</v>
      </c>
      <c r="BB94" s="282">
        <v>1200</v>
      </c>
      <c r="BC94" s="142"/>
      <c r="BD94" s="142"/>
      <c r="BE94" s="142"/>
      <c r="BF94" s="142"/>
      <c r="BG94" s="32" t="s">
        <v>320</v>
      </c>
      <c r="BH94" s="149" t="s">
        <v>321</v>
      </c>
      <c r="BI94">
        <f t="shared" si="27"/>
        <v>27</v>
      </c>
    </row>
    <row r="95" spans="1:186" x14ac:dyDescent="0.25">
      <c r="A95" s="7">
        <v>38</v>
      </c>
      <c r="B95" s="4" t="s">
        <v>40</v>
      </c>
      <c r="C95" s="12" t="s">
        <v>867</v>
      </c>
      <c r="D95" s="12" t="s">
        <v>881</v>
      </c>
      <c r="E95" s="12"/>
      <c r="F95" s="12"/>
      <c r="G95" s="12"/>
      <c r="H95" s="12"/>
      <c r="I95" s="12"/>
      <c r="J95" s="12"/>
      <c r="K95" s="4" t="s">
        <v>826</v>
      </c>
      <c r="L95" s="20" t="s">
        <v>276</v>
      </c>
      <c r="M95" s="4" t="s">
        <v>848</v>
      </c>
      <c r="N95" s="135">
        <v>45457</v>
      </c>
      <c r="O95" s="135"/>
      <c r="P95" s="135">
        <v>45488</v>
      </c>
      <c r="Q95" s="60" t="s">
        <v>258</v>
      </c>
      <c r="R95" s="60"/>
      <c r="S95" s="60"/>
      <c r="T95" s="60"/>
      <c r="U95" s="60"/>
      <c r="V95" s="60" t="s">
        <v>258</v>
      </c>
      <c r="W95" s="60" t="s">
        <v>258</v>
      </c>
      <c r="X95" s="60"/>
      <c r="Y95" s="60"/>
      <c r="Z95" s="60"/>
      <c r="AA95" s="60"/>
      <c r="AB95" s="60"/>
      <c r="AC95" s="60"/>
      <c r="AD95" s="60"/>
      <c r="AE95" s="60" t="s">
        <v>258</v>
      </c>
      <c r="AF95" s="60" t="s">
        <v>258</v>
      </c>
      <c r="AG95" s="60"/>
      <c r="AH95" s="60"/>
      <c r="AI95" s="60" t="s">
        <v>258</v>
      </c>
      <c r="AJ95" s="60"/>
      <c r="AK95" s="65">
        <v>5186</v>
      </c>
      <c r="AL95" s="7">
        <v>10</v>
      </c>
      <c r="AM95" s="7">
        <v>40</v>
      </c>
      <c r="AN95" s="11">
        <f t="shared" si="24"/>
        <v>50</v>
      </c>
      <c r="AO95" s="7">
        <v>12</v>
      </c>
      <c r="AP95" s="7"/>
      <c r="AQ95" s="7"/>
      <c r="AR95" s="7">
        <v>20</v>
      </c>
      <c r="AS95" s="7">
        <f t="shared" si="21"/>
        <v>20</v>
      </c>
      <c r="AT95" s="7">
        <v>0</v>
      </c>
      <c r="AU95" s="7">
        <v>5</v>
      </c>
      <c r="AV95" s="7">
        <f t="shared" si="26"/>
        <v>0</v>
      </c>
      <c r="AW95" s="8">
        <v>10</v>
      </c>
      <c r="AX95" s="8"/>
      <c r="AY95" s="8"/>
      <c r="AZ95" s="8"/>
      <c r="BA95" s="9">
        <f t="shared" si="22"/>
        <v>42</v>
      </c>
      <c r="BB95" s="282">
        <v>1200</v>
      </c>
      <c r="BC95" s="142"/>
      <c r="BD95" s="142"/>
      <c r="BE95" s="142"/>
      <c r="BF95" s="142"/>
      <c r="BG95" s="32" t="s">
        <v>278</v>
      </c>
      <c r="BH95" s="150" t="s">
        <v>277</v>
      </c>
      <c r="BI95">
        <f t="shared" si="27"/>
        <v>27</v>
      </c>
    </row>
    <row r="96" spans="1:186" x14ac:dyDescent="0.25">
      <c r="A96" s="7">
        <v>43</v>
      </c>
      <c r="B96" s="4" t="s">
        <v>40</v>
      </c>
      <c r="C96" s="4" t="s">
        <v>871</v>
      </c>
      <c r="D96" s="4" t="s">
        <v>877</v>
      </c>
      <c r="E96" s="4"/>
      <c r="F96" s="4"/>
      <c r="G96" s="4"/>
      <c r="H96" s="4"/>
      <c r="I96" s="4"/>
      <c r="J96" s="4"/>
      <c r="K96" s="4" t="s">
        <v>826</v>
      </c>
      <c r="L96" s="4" t="s">
        <v>283</v>
      </c>
      <c r="M96" s="4" t="s">
        <v>848</v>
      </c>
      <c r="N96" s="5">
        <v>45457</v>
      </c>
      <c r="O96" s="5"/>
      <c r="P96" s="135">
        <v>45488</v>
      </c>
      <c r="Q96" s="60" t="s">
        <v>258</v>
      </c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 t="s">
        <v>258</v>
      </c>
      <c r="AE96" s="60" t="s">
        <v>258</v>
      </c>
      <c r="AF96" s="60" t="s">
        <v>258</v>
      </c>
      <c r="AG96" s="60"/>
      <c r="AH96" s="60" t="s">
        <v>258</v>
      </c>
      <c r="AI96" s="60"/>
      <c r="AJ96" s="60"/>
      <c r="AK96" s="65">
        <v>12414</v>
      </c>
      <c r="AL96" s="7">
        <v>10</v>
      </c>
      <c r="AM96" s="7">
        <v>30</v>
      </c>
      <c r="AN96" s="11">
        <f t="shared" si="24"/>
        <v>40</v>
      </c>
      <c r="AO96" s="7">
        <v>12</v>
      </c>
      <c r="AP96" s="7"/>
      <c r="AQ96" s="7">
        <v>25</v>
      </c>
      <c r="AR96" s="7"/>
      <c r="AS96" s="7">
        <f t="shared" si="21"/>
        <v>25</v>
      </c>
      <c r="AT96" s="7">
        <v>0</v>
      </c>
      <c r="AU96" s="7">
        <v>5</v>
      </c>
      <c r="AV96" s="7">
        <f t="shared" si="26"/>
        <v>0</v>
      </c>
      <c r="AW96" s="9"/>
      <c r="AX96" s="9"/>
      <c r="AY96" s="9">
        <v>5</v>
      </c>
      <c r="AZ96" s="9"/>
      <c r="BA96" s="9">
        <f t="shared" si="22"/>
        <v>42</v>
      </c>
      <c r="BB96" s="282">
        <v>1200</v>
      </c>
      <c r="BC96" s="142"/>
      <c r="BD96" s="142"/>
      <c r="BE96" s="142"/>
      <c r="BF96" s="142"/>
      <c r="BG96" s="32" t="s">
        <v>284</v>
      </c>
      <c r="BH96" s="149" t="s">
        <v>285</v>
      </c>
      <c r="BI96">
        <f t="shared" si="27"/>
        <v>27</v>
      </c>
    </row>
    <row r="97" spans="1:186" x14ac:dyDescent="0.25">
      <c r="A97" s="7">
        <v>46</v>
      </c>
      <c r="B97" s="4" t="s">
        <v>40</v>
      </c>
      <c r="C97" s="4" t="s">
        <v>873</v>
      </c>
      <c r="D97" s="4" t="s">
        <v>867</v>
      </c>
      <c r="E97" s="4"/>
      <c r="F97" s="4"/>
      <c r="G97" s="4"/>
      <c r="H97" s="4"/>
      <c r="I97" s="4"/>
      <c r="J97" s="4"/>
      <c r="K97" s="4" t="s">
        <v>826</v>
      </c>
      <c r="L97" s="4" t="s">
        <v>288</v>
      </c>
      <c r="M97" s="4" t="s">
        <v>848</v>
      </c>
      <c r="N97" s="5">
        <v>45461</v>
      </c>
      <c r="O97" s="5"/>
      <c r="P97" s="135">
        <v>45488</v>
      </c>
      <c r="Q97" s="60" t="s">
        <v>258</v>
      </c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 t="s">
        <v>258</v>
      </c>
      <c r="AE97" s="60" t="s">
        <v>258</v>
      </c>
      <c r="AF97" s="60" t="s">
        <v>258</v>
      </c>
      <c r="AG97" s="60"/>
      <c r="AH97" s="60" t="s">
        <v>258</v>
      </c>
      <c r="AI97" s="60"/>
      <c r="AJ97" s="60"/>
      <c r="AK97" s="65">
        <v>14840.29</v>
      </c>
      <c r="AL97" s="7">
        <v>20</v>
      </c>
      <c r="AM97" s="7">
        <v>30</v>
      </c>
      <c r="AN97" s="11">
        <f t="shared" si="24"/>
        <v>50</v>
      </c>
      <c r="AO97" s="7">
        <v>12</v>
      </c>
      <c r="AP97" s="7"/>
      <c r="AQ97" s="7">
        <v>25</v>
      </c>
      <c r="AR97" s="7"/>
      <c r="AS97" s="7">
        <f t="shared" si="21"/>
        <v>25</v>
      </c>
      <c r="AT97" s="7">
        <v>0</v>
      </c>
      <c r="AU97" s="7">
        <v>5</v>
      </c>
      <c r="AV97" s="7">
        <f t="shared" si="26"/>
        <v>0</v>
      </c>
      <c r="AW97" s="7"/>
      <c r="AX97" s="7"/>
      <c r="AY97" s="7">
        <v>5</v>
      </c>
      <c r="AZ97" s="7"/>
      <c r="BA97" s="9">
        <f t="shared" si="22"/>
        <v>42</v>
      </c>
      <c r="BB97" s="282">
        <v>1200</v>
      </c>
      <c r="BC97" s="142"/>
      <c r="BD97" s="142"/>
      <c r="BE97" s="142"/>
      <c r="BF97" s="142"/>
      <c r="BG97" s="33" t="s">
        <v>289</v>
      </c>
      <c r="BH97" s="150" t="s">
        <v>290</v>
      </c>
      <c r="BI97">
        <f t="shared" si="27"/>
        <v>27</v>
      </c>
    </row>
    <row r="98" spans="1:186" x14ac:dyDescent="0.25">
      <c r="A98" s="7">
        <v>123</v>
      </c>
      <c r="B98" s="4" t="s">
        <v>387</v>
      </c>
      <c r="C98" s="4" t="s">
        <v>877</v>
      </c>
      <c r="D98" s="4" t="s">
        <v>875</v>
      </c>
      <c r="E98" s="4"/>
      <c r="F98" s="4"/>
      <c r="G98" s="4"/>
      <c r="H98" s="4"/>
      <c r="I98" s="4"/>
      <c r="J98" s="4"/>
      <c r="K98" s="4" t="s">
        <v>826</v>
      </c>
      <c r="L98" s="4" t="s">
        <v>397</v>
      </c>
      <c r="M98" s="4" t="s">
        <v>848</v>
      </c>
      <c r="N98" s="5">
        <v>45461</v>
      </c>
      <c r="O98" s="5"/>
      <c r="P98" s="135">
        <v>45488</v>
      </c>
      <c r="Q98" s="60" t="s">
        <v>258</v>
      </c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 t="s">
        <v>258</v>
      </c>
      <c r="AE98" s="60" t="s">
        <v>258</v>
      </c>
      <c r="AF98" s="60" t="s">
        <v>258</v>
      </c>
      <c r="AG98" s="60"/>
      <c r="AH98" s="60" t="s">
        <v>258</v>
      </c>
      <c r="AI98" s="60"/>
      <c r="AJ98" s="60"/>
      <c r="AK98" s="65">
        <v>17954.75</v>
      </c>
      <c r="AL98" s="7">
        <v>20</v>
      </c>
      <c r="AM98" s="7">
        <v>30</v>
      </c>
      <c r="AN98" s="11">
        <f t="shared" si="24"/>
        <v>50</v>
      </c>
      <c r="AO98" s="7">
        <v>12</v>
      </c>
      <c r="AP98" s="7"/>
      <c r="AQ98" s="7">
        <v>25</v>
      </c>
      <c r="AR98" s="7"/>
      <c r="AS98" s="7">
        <f t="shared" si="21"/>
        <v>25</v>
      </c>
      <c r="AT98" s="7">
        <v>0</v>
      </c>
      <c r="AU98" s="7">
        <v>5</v>
      </c>
      <c r="AV98" s="7">
        <f t="shared" si="26"/>
        <v>0</v>
      </c>
      <c r="AW98" s="8"/>
      <c r="AX98" s="8"/>
      <c r="AY98" s="8">
        <v>5</v>
      </c>
      <c r="AZ98" s="8"/>
      <c r="BA98" s="9">
        <f t="shared" si="22"/>
        <v>42</v>
      </c>
      <c r="BB98" s="283">
        <v>1200</v>
      </c>
      <c r="BC98" s="138"/>
      <c r="BD98" s="138"/>
      <c r="BE98" s="138"/>
      <c r="BF98" s="138"/>
      <c r="BG98" s="33" t="s">
        <v>398</v>
      </c>
      <c r="BH98" s="150" t="s">
        <v>401</v>
      </c>
      <c r="BI98">
        <f t="shared" si="27"/>
        <v>27</v>
      </c>
    </row>
    <row r="99" spans="1:186" x14ac:dyDescent="0.25">
      <c r="A99" s="7">
        <v>127</v>
      </c>
      <c r="B99" s="4" t="s">
        <v>189</v>
      </c>
      <c r="C99" s="17" t="s">
        <v>876</v>
      </c>
      <c r="D99" s="17" t="s">
        <v>874</v>
      </c>
      <c r="E99" s="17"/>
      <c r="F99" s="17"/>
      <c r="G99" s="17"/>
      <c r="H99" s="17"/>
      <c r="I99" s="17"/>
      <c r="J99" s="17"/>
      <c r="K99" s="4" t="s">
        <v>826</v>
      </c>
      <c r="L99" s="20" t="s">
        <v>407</v>
      </c>
      <c r="M99" s="4" t="s">
        <v>848</v>
      </c>
      <c r="N99" s="135">
        <v>45453</v>
      </c>
      <c r="O99" s="135"/>
      <c r="P99" s="135">
        <v>45488</v>
      </c>
      <c r="Q99" s="60" t="s">
        <v>258</v>
      </c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 t="s">
        <v>258</v>
      </c>
      <c r="AE99" s="60" t="s">
        <v>258</v>
      </c>
      <c r="AF99" s="60"/>
      <c r="AG99" s="60"/>
      <c r="AH99" s="60" t="s">
        <v>258</v>
      </c>
      <c r="AI99" s="60"/>
      <c r="AJ99" s="60"/>
      <c r="AK99" s="65">
        <v>20739.09</v>
      </c>
      <c r="AL99" s="7">
        <v>10</v>
      </c>
      <c r="AM99" s="7">
        <v>40</v>
      </c>
      <c r="AN99" s="11">
        <f t="shared" si="24"/>
        <v>50</v>
      </c>
      <c r="AO99" s="7">
        <v>12</v>
      </c>
      <c r="AP99" s="7"/>
      <c r="AQ99" s="7">
        <v>25</v>
      </c>
      <c r="AR99" s="7"/>
      <c r="AS99" s="7">
        <f t="shared" si="21"/>
        <v>25</v>
      </c>
      <c r="AT99" s="7">
        <v>0</v>
      </c>
      <c r="AU99" s="7">
        <v>5</v>
      </c>
      <c r="AV99" s="7">
        <f t="shared" si="26"/>
        <v>0</v>
      </c>
      <c r="AW99" s="8"/>
      <c r="AX99" s="8"/>
      <c r="AY99" s="8"/>
      <c r="AZ99" s="8">
        <v>3</v>
      </c>
      <c r="BA99" s="9">
        <f t="shared" si="22"/>
        <v>40</v>
      </c>
      <c r="BB99" s="282">
        <v>1200</v>
      </c>
      <c r="BC99" s="142"/>
      <c r="BD99" s="142"/>
      <c r="BE99" s="142"/>
      <c r="BF99" s="142"/>
      <c r="BG99" s="32" t="s">
        <v>408</v>
      </c>
      <c r="BH99" s="150" t="s">
        <v>409</v>
      </c>
      <c r="BI99">
        <f t="shared" si="27"/>
        <v>27</v>
      </c>
    </row>
    <row r="100" spans="1:186" s="13" customFormat="1" x14ac:dyDescent="0.25">
      <c r="A100" s="11">
        <v>113</v>
      </c>
      <c r="B100" s="12" t="s">
        <v>413</v>
      </c>
      <c r="C100" s="12" t="s">
        <v>871</v>
      </c>
      <c r="D100" s="12" t="s">
        <v>871</v>
      </c>
      <c r="E100" s="12"/>
      <c r="F100" s="12"/>
      <c r="G100" s="12"/>
      <c r="H100" s="12"/>
      <c r="I100" s="12"/>
      <c r="J100" s="12"/>
      <c r="K100" s="12" t="s">
        <v>826</v>
      </c>
      <c r="L100" s="21" t="s">
        <v>128</v>
      </c>
      <c r="M100" s="12" t="s">
        <v>848</v>
      </c>
      <c r="N100" s="145">
        <v>45474</v>
      </c>
      <c r="O100" s="145"/>
      <c r="P100" s="145">
        <v>45488</v>
      </c>
      <c r="Q100" s="26" t="s">
        <v>258</v>
      </c>
      <c r="R100" s="26"/>
      <c r="S100" s="26"/>
      <c r="T100" s="26"/>
      <c r="U100" s="26"/>
      <c r="V100" s="26"/>
      <c r="W100" s="26" t="s">
        <v>258</v>
      </c>
      <c r="X100" s="26"/>
      <c r="Y100" s="60"/>
      <c r="Z100" s="60"/>
      <c r="AA100" s="60"/>
      <c r="AB100" s="60"/>
      <c r="AC100" s="60"/>
      <c r="AD100" s="26"/>
      <c r="AE100" s="26"/>
      <c r="AF100" s="26" t="s">
        <v>258</v>
      </c>
      <c r="AG100" s="26"/>
      <c r="AH100" s="26"/>
      <c r="AI100" s="26" t="s">
        <v>258</v>
      </c>
      <c r="AJ100" s="26"/>
      <c r="AK100" s="128">
        <v>6029.43</v>
      </c>
      <c r="AL100" s="9">
        <v>10</v>
      </c>
      <c r="AM100" s="9">
        <v>30</v>
      </c>
      <c r="AN100" s="11">
        <f t="shared" si="24"/>
        <v>40</v>
      </c>
      <c r="AO100" s="9">
        <v>12</v>
      </c>
      <c r="AP100" s="9"/>
      <c r="AQ100" s="9"/>
      <c r="AR100" s="9">
        <v>20</v>
      </c>
      <c r="AS100" s="11">
        <f t="shared" si="21"/>
        <v>20</v>
      </c>
      <c r="AT100" s="9">
        <v>0</v>
      </c>
      <c r="AU100" s="11">
        <v>5</v>
      </c>
      <c r="AV100" s="11">
        <f t="shared" si="26"/>
        <v>0</v>
      </c>
      <c r="AW100" s="9"/>
      <c r="AX100" s="9">
        <v>7</v>
      </c>
      <c r="AY100" s="9"/>
      <c r="AZ100" s="9"/>
      <c r="BA100" s="9">
        <f t="shared" ref="BA100:BA122" si="28">+AZ100+AY100+AX100+AW100+AV100+AS100+AO100</f>
        <v>39</v>
      </c>
      <c r="BB100" s="324">
        <v>1200</v>
      </c>
      <c r="BC100" s="325"/>
      <c r="BD100" s="325"/>
      <c r="BE100" s="325"/>
      <c r="BF100" s="325"/>
      <c r="BG100" s="32" t="s">
        <v>605</v>
      </c>
      <c r="BH100" s="149" t="s">
        <v>606</v>
      </c>
      <c r="BI100" s="13">
        <f t="shared" si="27"/>
        <v>27</v>
      </c>
    </row>
    <row r="101" spans="1:186" s="13" customFormat="1" x14ac:dyDescent="0.25">
      <c r="A101" s="11">
        <v>122</v>
      </c>
      <c r="B101" s="12" t="s">
        <v>387</v>
      </c>
      <c r="C101" s="12" t="s">
        <v>874</v>
      </c>
      <c r="D101" s="12" t="s">
        <v>867</v>
      </c>
      <c r="E101" s="12"/>
      <c r="F101" s="12"/>
      <c r="G101" s="12"/>
      <c r="H101" s="12"/>
      <c r="I101" s="12"/>
      <c r="J101" s="12"/>
      <c r="K101" s="12" t="s">
        <v>826</v>
      </c>
      <c r="L101" s="12" t="s">
        <v>172</v>
      </c>
      <c r="M101" s="12" t="s">
        <v>848</v>
      </c>
      <c r="N101" s="14">
        <v>45467</v>
      </c>
      <c r="O101" s="14"/>
      <c r="P101" s="145">
        <v>45488</v>
      </c>
      <c r="Q101" s="26" t="s">
        <v>258</v>
      </c>
      <c r="R101" s="26"/>
      <c r="S101" s="26"/>
      <c r="T101" s="26"/>
      <c r="U101" s="26"/>
      <c r="V101" s="26"/>
      <c r="W101" s="26" t="s">
        <v>258</v>
      </c>
      <c r="X101" s="26"/>
      <c r="Y101" s="60"/>
      <c r="Z101" s="60"/>
      <c r="AA101" s="60"/>
      <c r="AB101" s="60"/>
      <c r="AC101" s="60"/>
      <c r="AD101" s="26"/>
      <c r="AE101" s="26"/>
      <c r="AF101" s="26" t="s">
        <v>258</v>
      </c>
      <c r="AG101" s="26"/>
      <c r="AH101" s="26"/>
      <c r="AI101" s="26" t="s">
        <v>258</v>
      </c>
      <c r="AJ101" s="26"/>
      <c r="AK101" s="128">
        <v>6573.07</v>
      </c>
      <c r="AL101" s="11">
        <v>10</v>
      </c>
      <c r="AM101" s="11">
        <v>30</v>
      </c>
      <c r="AN101" s="11">
        <f t="shared" si="24"/>
        <v>40</v>
      </c>
      <c r="AO101" s="11">
        <v>12</v>
      </c>
      <c r="AP101" s="11"/>
      <c r="AQ101" s="11"/>
      <c r="AR101" s="11">
        <v>20</v>
      </c>
      <c r="AS101" s="11">
        <f t="shared" si="21"/>
        <v>20</v>
      </c>
      <c r="AT101" s="11">
        <v>0</v>
      </c>
      <c r="AU101" s="11">
        <v>5</v>
      </c>
      <c r="AV101" s="11">
        <f t="shared" si="26"/>
        <v>0</v>
      </c>
      <c r="AW101" s="9"/>
      <c r="AX101" s="9">
        <v>7</v>
      </c>
      <c r="AY101" s="9"/>
      <c r="AZ101" s="9"/>
      <c r="BA101" s="9">
        <f t="shared" si="28"/>
        <v>39</v>
      </c>
      <c r="BB101" s="324">
        <v>1200</v>
      </c>
      <c r="BC101" s="325"/>
      <c r="BD101" s="325"/>
      <c r="BE101" s="325"/>
      <c r="BF101" s="325"/>
      <c r="BG101" s="32" t="s">
        <v>395</v>
      </c>
      <c r="BH101" s="149" t="s">
        <v>396</v>
      </c>
      <c r="BI101" s="13">
        <f t="shared" si="27"/>
        <v>27</v>
      </c>
    </row>
    <row r="102" spans="1:186" x14ac:dyDescent="0.25">
      <c r="A102" s="7">
        <v>26</v>
      </c>
      <c r="B102" s="4" t="s">
        <v>66</v>
      </c>
      <c r="C102" s="4" t="s">
        <v>883</v>
      </c>
      <c r="D102" s="4" t="s">
        <v>882</v>
      </c>
      <c r="E102" s="4"/>
      <c r="F102" s="4"/>
      <c r="G102" s="4"/>
      <c r="H102" s="4"/>
      <c r="I102" s="4"/>
      <c r="J102" s="4"/>
      <c r="K102" s="4" t="s">
        <v>826</v>
      </c>
      <c r="L102" s="4" t="s">
        <v>729</v>
      </c>
      <c r="M102" s="4" t="s">
        <v>848</v>
      </c>
      <c r="N102" s="5">
        <v>45477</v>
      </c>
      <c r="O102" s="5"/>
      <c r="P102" s="5">
        <v>45490</v>
      </c>
      <c r="Q102" s="60" t="s">
        <v>258</v>
      </c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 t="s">
        <v>258</v>
      </c>
      <c r="AE102" s="60"/>
      <c r="AF102" s="60" t="s">
        <v>258</v>
      </c>
      <c r="AG102" s="60"/>
      <c r="AH102" s="60"/>
      <c r="AI102" s="60" t="s">
        <v>258</v>
      </c>
      <c r="AJ102" s="60"/>
      <c r="AK102" s="65">
        <v>7057.97</v>
      </c>
      <c r="AL102" s="7">
        <v>20</v>
      </c>
      <c r="AM102" s="7">
        <v>30</v>
      </c>
      <c r="AN102" s="11">
        <f t="shared" si="24"/>
        <v>50</v>
      </c>
      <c r="AO102" s="7">
        <v>12</v>
      </c>
      <c r="AP102" s="7"/>
      <c r="AQ102" s="7"/>
      <c r="AR102" s="7">
        <v>20</v>
      </c>
      <c r="AS102" s="7">
        <f t="shared" si="21"/>
        <v>20</v>
      </c>
      <c r="AT102" s="11">
        <v>0</v>
      </c>
      <c r="AU102" s="7">
        <v>5</v>
      </c>
      <c r="AV102" s="11">
        <f t="shared" si="26"/>
        <v>0</v>
      </c>
      <c r="AW102" s="9"/>
      <c r="AX102" s="9">
        <v>7</v>
      </c>
      <c r="AY102" s="8"/>
      <c r="AZ102" s="9"/>
      <c r="BA102" s="9">
        <f t="shared" si="28"/>
        <v>39</v>
      </c>
      <c r="BB102" s="282">
        <v>1200</v>
      </c>
      <c r="BC102" s="142"/>
      <c r="BD102" s="142"/>
      <c r="BE102" s="142"/>
      <c r="BF102" s="142"/>
      <c r="BG102" s="32" t="s">
        <v>730</v>
      </c>
      <c r="BH102" s="149" t="s">
        <v>731</v>
      </c>
      <c r="BI102">
        <f t="shared" si="27"/>
        <v>27</v>
      </c>
    </row>
    <row r="103" spans="1:186" s="13" customFormat="1" x14ac:dyDescent="0.25">
      <c r="A103" s="11">
        <v>100</v>
      </c>
      <c r="B103" s="12" t="s">
        <v>179</v>
      </c>
      <c r="C103" s="12" t="s">
        <v>876</v>
      </c>
      <c r="D103" s="12" t="s">
        <v>868</v>
      </c>
      <c r="E103" s="12"/>
      <c r="F103" s="12"/>
      <c r="G103" s="12"/>
      <c r="H103" s="12"/>
      <c r="I103" s="12"/>
      <c r="J103" s="12"/>
      <c r="K103" s="12" t="s">
        <v>826</v>
      </c>
      <c r="L103" s="12" t="s">
        <v>182</v>
      </c>
      <c r="M103" s="12" t="s">
        <v>848</v>
      </c>
      <c r="N103" s="14">
        <v>45453</v>
      </c>
      <c r="O103" s="14"/>
      <c r="P103" s="145">
        <v>45488</v>
      </c>
      <c r="Q103" s="26" t="s">
        <v>258</v>
      </c>
      <c r="R103" s="26"/>
      <c r="S103" s="26"/>
      <c r="T103" s="26"/>
      <c r="U103" s="26"/>
      <c r="V103" s="26"/>
      <c r="W103" s="26"/>
      <c r="X103" s="26"/>
      <c r="Y103" s="60"/>
      <c r="Z103" s="60"/>
      <c r="AA103" s="60"/>
      <c r="AB103" s="60"/>
      <c r="AC103" s="60"/>
      <c r="AD103" s="26" t="s">
        <v>258</v>
      </c>
      <c r="AE103" s="26" t="s">
        <v>258</v>
      </c>
      <c r="AF103" s="26" t="s">
        <v>258</v>
      </c>
      <c r="AG103" s="26"/>
      <c r="AH103" s="26"/>
      <c r="AI103" s="26" t="s">
        <v>258</v>
      </c>
      <c r="AJ103" s="26"/>
      <c r="AK103" s="128">
        <v>7091.86</v>
      </c>
      <c r="AL103" s="11">
        <v>10</v>
      </c>
      <c r="AM103" s="11">
        <v>30</v>
      </c>
      <c r="AN103" s="11">
        <f t="shared" si="24"/>
        <v>40</v>
      </c>
      <c r="AO103" s="11">
        <v>12</v>
      </c>
      <c r="AP103" s="11"/>
      <c r="AQ103" s="11"/>
      <c r="AR103" s="11">
        <v>20</v>
      </c>
      <c r="AS103" s="11">
        <f t="shared" si="21"/>
        <v>20</v>
      </c>
      <c r="AT103" s="11">
        <v>0</v>
      </c>
      <c r="AU103" s="11">
        <v>5</v>
      </c>
      <c r="AV103" s="11">
        <f t="shared" si="26"/>
        <v>0</v>
      </c>
      <c r="AW103" s="9"/>
      <c r="AX103" s="9">
        <v>7</v>
      </c>
      <c r="AY103" s="9"/>
      <c r="AZ103" s="9"/>
      <c r="BA103" s="9">
        <f t="shared" si="28"/>
        <v>39</v>
      </c>
      <c r="BB103" s="324">
        <v>1200</v>
      </c>
      <c r="BC103" s="325"/>
      <c r="BD103" s="325"/>
      <c r="BE103" s="325"/>
      <c r="BF103" s="325"/>
      <c r="BG103" s="32" t="s">
        <v>309</v>
      </c>
      <c r="BH103" s="149" t="s">
        <v>310</v>
      </c>
      <c r="BI103" s="13">
        <f t="shared" si="27"/>
        <v>27</v>
      </c>
    </row>
    <row r="104" spans="1:186" x14ac:dyDescent="0.25">
      <c r="A104" s="7">
        <v>93</v>
      </c>
      <c r="B104" s="4" t="s">
        <v>378</v>
      </c>
      <c r="C104" s="4" t="s">
        <v>877</v>
      </c>
      <c r="D104" s="4" t="s">
        <v>868</v>
      </c>
      <c r="E104" s="4"/>
      <c r="F104" s="4"/>
      <c r="G104" s="4"/>
      <c r="H104" s="4"/>
      <c r="I104" s="4"/>
      <c r="J104" s="4"/>
      <c r="K104" s="4" t="s">
        <v>826</v>
      </c>
      <c r="L104" s="20" t="s">
        <v>653</v>
      </c>
      <c r="M104" s="4" t="s">
        <v>848</v>
      </c>
      <c r="N104" s="135">
        <v>45475</v>
      </c>
      <c r="O104" s="135"/>
      <c r="P104" s="135">
        <v>45488</v>
      </c>
      <c r="Q104" s="60" t="s">
        <v>258</v>
      </c>
      <c r="R104" s="60"/>
      <c r="S104" s="60"/>
      <c r="T104" s="60"/>
      <c r="U104" s="60"/>
      <c r="V104" s="60"/>
      <c r="W104" s="60" t="s">
        <v>258</v>
      </c>
      <c r="X104" s="60"/>
      <c r="Y104" s="60"/>
      <c r="Z104" s="60"/>
      <c r="AA104" s="60"/>
      <c r="AB104" s="60"/>
      <c r="AC104" s="60"/>
      <c r="AD104" s="60"/>
      <c r="AE104" s="60"/>
      <c r="AF104" s="60" t="s">
        <v>258</v>
      </c>
      <c r="AG104" s="60"/>
      <c r="AH104" s="60"/>
      <c r="AI104" s="60" t="s">
        <v>258</v>
      </c>
      <c r="AJ104" s="60"/>
      <c r="AK104" s="65">
        <v>7216.58</v>
      </c>
      <c r="AL104" s="8">
        <v>10</v>
      </c>
      <c r="AM104" s="8">
        <v>30</v>
      </c>
      <c r="AN104" s="11">
        <f t="shared" si="24"/>
        <v>40</v>
      </c>
      <c r="AO104" s="8">
        <v>12</v>
      </c>
      <c r="AP104" s="8"/>
      <c r="AQ104" s="8"/>
      <c r="AR104" s="8">
        <v>20</v>
      </c>
      <c r="AS104" s="7">
        <v>20</v>
      </c>
      <c r="AT104" s="8">
        <v>0</v>
      </c>
      <c r="AU104" s="7">
        <v>5</v>
      </c>
      <c r="AV104" s="7">
        <v>0</v>
      </c>
      <c r="AW104" s="9"/>
      <c r="AX104" s="9">
        <v>7</v>
      </c>
      <c r="AY104" s="9"/>
      <c r="AZ104" s="9"/>
      <c r="BA104" s="9">
        <f t="shared" si="28"/>
        <v>39</v>
      </c>
      <c r="BB104" s="282">
        <v>1200</v>
      </c>
      <c r="BC104" s="142"/>
      <c r="BD104" s="142"/>
      <c r="BE104" s="142"/>
      <c r="BF104" s="142"/>
      <c r="BG104" s="32" t="s">
        <v>654</v>
      </c>
      <c r="BH104" s="149" t="s">
        <v>655</v>
      </c>
      <c r="BI104">
        <v>27</v>
      </c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</row>
    <row r="105" spans="1:186" x14ac:dyDescent="0.25">
      <c r="A105" s="7">
        <v>79</v>
      </c>
      <c r="B105" s="4" t="s">
        <v>9</v>
      </c>
      <c r="C105" s="17" t="s">
        <v>874</v>
      </c>
      <c r="D105" s="17" t="s">
        <v>875</v>
      </c>
      <c r="E105" s="17"/>
      <c r="F105" s="17"/>
      <c r="G105" s="17"/>
      <c r="H105" s="17"/>
      <c r="I105" s="17"/>
      <c r="J105" s="17"/>
      <c r="K105" s="4" t="s">
        <v>826</v>
      </c>
      <c r="L105" s="4" t="s">
        <v>164</v>
      </c>
      <c r="M105" s="4" t="s">
        <v>848</v>
      </c>
      <c r="N105" s="5">
        <v>45462</v>
      </c>
      <c r="O105" s="5"/>
      <c r="P105" s="4"/>
      <c r="Q105" s="60" t="s">
        <v>258</v>
      </c>
      <c r="R105" s="60"/>
      <c r="S105" s="60"/>
      <c r="T105" s="60"/>
      <c r="U105" s="60"/>
      <c r="V105" s="60" t="s">
        <v>258</v>
      </c>
      <c r="W105" s="60"/>
      <c r="X105" s="60"/>
      <c r="Y105" s="60"/>
      <c r="Z105" s="60"/>
      <c r="AA105" s="60"/>
      <c r="AB105" s="60"/>
      <c r="AC105" s="60"/>
      <c r="AD105" s="60"/>
      <c r="AE105" s="60" t="s">
        <v>258</v>
      </c>
      <c r="AF105" s="60" t="s">
        <v>258</v>
      </c>
      <c r="AG105" s="60"/>
      <c r="AH105" s="60"/>
      <c r="AI105" s="60" t="s">
        <v>258</v>
      </c>
      <c r="AJ105" s="60"/>
      <c r="AK105" s="65">
        <v>7586.71</v>
      </c>
      <c r="AL105" s="7">
        <v>10</v>
      </c>
      <c r="AM105" s="7">
        <v>40</v>
      </c>
      <c r="AN105" s="11">
        <f t="shared" si="24"/>
        <v>50</v>
      </c>
      <c r="AO105" s="7">
        <v>12</v>
      </c>
      <c r="AP105" s="7"/>
      <c r="AQ105" s="7"/>
      <c r="AR105" s="7">
        <v>20</v>
      </c>
      <c r="AS105" s="7">
        <f t="shared" ref="AS105:AS131" si="29">AR105+AQ105+AP105</f>
        <v>20</v>
      </c>
      <c r="AT105" s="7">
        <v>0</v>
      </c>
      <c r="AU105" s="7">
        <v>5</v>
      </c>
      <c r="AV105" s="7">
        <f>AU105*AT105</f>
        <v>0</v>
      </c>
      <c r="AW105" s="9"/>
      <c r="AX105" s="9">
        <v>7</v>
      </c>
      <c r="AY105" s="9"/>
      <c r="AZ105" s="9"/>
      <c r="BA105" s="9">
        <f t="shared" si="28"/>
        <v>39</v>
      </c>
      <c r="BB105" s="282">
        <v>1200</v>
      </c>
      <c r="BC105" s="142"/>
      <c r="BD105" s="142"/>
      <c r="BE105" s="142"/>
      <c r="BF105" s="142"/>
      <c r="BG105" s="32" t="s">
        <v>338</v>
      </c>
      <c r="BH105" s="149" t="s">
        <v>339</v>
      </c>
      <c r="BI105">
        <f>LEN(BH105)</f>
        <v>27</v>
      </c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</row>
    <row r="106" spans="1:186" s="13" customFormat="1" x14ac:dyDescent="0.25">
      <c r="A106" s="7">
        <v>64</v>
      </c>
      <c r="B106" s="4" t="s">
        <v>425</v>
      </c>
      <c r="C106" s="17" t="s">
        <v>878</v>
      </c>
      <c r="D106" s="17" t="s">
        <v>873</v>
      </c>
      <c r="E106" s="17"/>
      <c r="F106" s="17"/>
      <c r="G106" s="17"/>
      <c r="H106" s="17"/>
      <c r="I106" s="17"/>
      <c r="J106" s="17"/>
      <c r="K106" s="4" t="s">
        <v>826</v>
      </c>
      <c r="L106" s="4" t="s">
        <v>492</v>
      </c>
      <c r="M106" s="4" t="s">
        <v>848</v>
      </c>
      <c r="N106" s="5">
        <v>45463</v>
      </c>
      <c r="O106" s="5"/>
      <c r="P106" s="5">
        <v>45490</v>
      </c>
      <c r="Q106" s="60" t="s">
        <v>258</v>
      </c>
      <c r="R106" s="60"/>
      <c r="S106" s="60"/>
      <c r="T106" s="60"/>
      <c r="U106" s="60"/>
      <c r="V106" s="60"/>
      <c r="W106" s="60" t="s">
        <v>258</v>
      </c>
      <c r="X106" s="60"/>
      <c r="Y106" s="60"/>
      <c r="Z106" s="60"/>
      <c r="AA106" s="60"/>
      <c r="AB106" s="60"/>
      <c r="AC106" s="60"/>
      <c r="AD106" s="60"/>
      <c r="AE106" s="60" t="s">
        <v>258</v>
      </c>
      <c r="AF106" s="60" t="s">
        <v>258</v>
      </c>
      <c r="AG106" s="60"/>
      <c r="AH106" s="60"/>
      <c r="AI106" s="60" t="s">
        <v>258</v>
      </c>
      <c r="AJ106" s="60"/>
      <c r="AK106" s="65">
        <v>8342.67</v>
      </c>
      <c r="AL106" s="7">
        <v>10</v>
      </c>
      <c r="AM106" s="7">
        <v>30</v>
      </c>
      <c r="AN106" s="11">
        <f t="shared" si="24"/>
        <v>40</v>
      </c>
      <c r="AO106" s="7">
        <v>12</v>
      </c>
      <c r="AP106" s="7"/>
      <c r="AQ106" s="7"/>
      <c r="AR106" s="7">
        <v>20</v>
      </c>
      <c r="AS106" s="7">
        <f t="shared" si="29"/>
        <v>20</v>
      </c>
      <c r="AT106" s="7">
        <v>0</v>
      </c>
      <c r="AU106" s="7">
        <v>5</v>
      </c>
      <c r="AV106" s="7">
        <f>AU106*AT106</f>
        <v>0</v>
      </c>
      <c r="AW106" s="9"/>
      <c r="AX106" s="9">
        <v>7</v>
      </c>
      <c r="AY106" s="9"/>
      <c r="AZ106" s="9"/>
      <c r="BA106" s="9">
        <f t="shared" si="28"/>
        <v>39</v>
      </c>
      <c r="BB106" s="283">
        <v>1200</v>
      </c>
      <c r="BC106" s="138"/>
      <c r="BD106" s="138"/>
      <c r="BE106" s="138"/>
      <c r="BF106" s="138"/>
      <c r="BG106" s="32" t="s">
        <v>493</v>
      </c>
      <c r="BH106" s="149" t="s">
        <v>495</v>
      </c>
      <c r="BI106">
        <f>LEN(BH106)</f>
        <v>27</v>
      </c>
      <c r="BJ106"/>
    </row>
    <row r="107" spans="1:186" x14ac:dyDescent="0.25">
      <c r="A107" s="7">
        <v>67</v>
      </c>
      <c r="B107" s="4" t="s">
        <v>772</v>
      </c>
      <c r="C107" s="17" t="s">
        <v>867</v>
      </c>
      <c r="D107" s="17" t="s">
        <v>872</v>
      </c>
      <c r="E107" s="17"/>
      <c r="F107" s="17"/>
      <c r="G107" s="17"/>
      <c r="H107" s="17"/>
      <c r="I107" s="17"/>
      <c r="J107" s="17"/>
      <c r="K107" s="4" t="s">
        <v>826</v>
      </c>
      <c r="L107" s="4" t="s">
        <v>780</v>
      </c>
      <c r="M107" s="4" t="s">
        <v>848</v>
      </c>
      <c r="N107" s="5">
        <v>45450</v>
      </c>
      <c r="O107" s="5"/>
      <c r="P107" s="135">
        <v>45488</v>
      </c>
      <c r="Q107" s="60" t="s">
        <v>258</v>
      </c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 t="s">
        <v>258</v>
      </c>
      <c r="AD107" s="60"/>
      <c r="AE107" s="60"/>
      <c r="AF107" s="60" t="s">
        <v>258</v>
      </c>
      <c r="AG107" s="60"/>
      <c r="AH107" s="60"/>
      <c r="AI107" s="60" t="s">
        <v>258</v>
      </c>
      <c r="AJ107" s="60"/>
      <c r="AK107" s="65">
        <v>8398.67</v>
      </c>
      <c r="AL107" s="7">
        <v>5</v>
      </c>
      <c r="AM107" s="7">
        <v>30</v>
      </c>
      <c r="AN107" s="11">
        <f t="shared" si="24"/>
        <v>35</v>
      </c>
      <c r="AO107" s="7">
        <v>12</v>
      </c>
      <c r="AP107" s="7"/>
      <c r="AQ107" s="7"/>
      <c r="AR107" s="7">
        <v>20</v>
      </c>
      <c r="AS107" s="7">
        <f t="shared" si="29"/>
        <v>20</v>
      </c>
      <c r="AT107" s="7">
        <v>0</v>
      </c>
      <c r="AU107" s="7">
        <v>5</v>
      </c>
      <c r="AV107" s="7">
        <f>AU107*AT107</f>
        <v>0</v>
      </c>
      <c r="AW107" s="9"/>
      <c r="AX107" s="9">
        <v>7</v>
      </c>
      <c r="AY107" s="9"/>
      <c r="AZ107" s="9"/>
      <c r="BA107" s="9">
        <f t="shared" si="28"/>
        <v>39</v>
      </c>
      <c r="BB107" s="282">
        <v>1200</v>
      </c>
      <c r="BC107" s="142"/>
      <c r="BD107" s="142"/>
      <c r="BE107" s="142"/>
      <c r="BF107" s="142"/>
      <c r="BG107" s="32" t="s">
        <v>781</v>
      </c>
      <c r="BH107" s="149" t="s">
        <v>782</v>
      </c>
      <c r="BI107">
        <f>LEN(BH107)</f>
        <v>27</v>
      </c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</row>
    <row r="108" spans="1:186" x14ac:dyDescent="0.25">
      <c r="A108" s="7">
        <v>10</v>
      </c>
      <c r="B108" s="4" t="s">
        <v>66</v>
      </c>
      <c r="C108" s="4" t="s">
        <v>885</v>
      </c>
      <c r="D108" s="4" t="s">
        <v>882</v>
      </c>
      <c r="E108" s="4"/>
      <c r="F108" s="4"/>
      <c r="G108" s="4"/>
      <c r="H108" s="4"/>
      <c r="I108" s="4"/>
      <c r="J108" s="4"/>
      <c r="K108" s="4" t="s">
        <v>826</v>
      </c>
      <c r="L108" s="4" t="s">
        <v>705</v>
      </c>
      <c r="M108" s="4" t="s">
        <v>848</v>
      </c>
      <c r="N108" s="5">
        <v>45478</v>
      </c>
      <c r="O108" s="5"/>
      <c r="P108" s="5">
        <v>45490</v>
      </c>
      <c r="Q108" s="60" t="s">
        <v>258</v>
      </c>
      <c r="R108" s="60"/>
      <c r="S108" s="60"/>
      <c r="T108" s="60"/>
      <c r="U108" s="60"/>
      <c r="V108" s="60"/>
      <c r="W108" s="60" t="s">
        <v>258</v>
      </c>
      <c r="X108" s="60"/>
      <c r="Y108" s="60"/>
      <c r="Z108" s="60"/>
      <c r="AA108" s="60"/>
      <c r="AB108" s="60"/>
      <c r="AC108" s="60"/>
      <c r="AD108" s="60"/>
      <c r="AE108" s="60"/>
      <c r="AF108" s="60" t="s">
        <v>258</v>
      </c>
      <c r="AG108" s="60"/>
      <c r="AH108" s="60"/>
      <c r="AI108" s="60" t="s">
        <v>258</v>
      </c>
      <c r="AJ108" s="60"/>
      <c r="AK108" s="65">
        <v>9434</v>
      </c>
      <c r="AL108" s="7">
        <v>10</v>
      </c>
      <c r="AM108" s="7">
        <v>40</v>
      </c>
      <c r="AN108" s="11">
        <f t="shared" si="24"/>
        <v>50</v>
      </c>
      <c r="AO108" s="7">
        <v>12</v>
      </c>
      <c r="AP108" s="7"/>
      <c r="AQ108" s="7"/>
      <c r="AR108" s="7">
        <v>20</v>
      </c>
      <c r="AS108" s="7">
        <f t="shared" si="29"/>
        <v>20</v>
      </c>
      <c r="AT108" s="7">
        <v>0</v>
      </c>
      <c r="AU108" s="7">
        <v>5</v>
      </c>
      <c r="AV108" s="7">
        <f>AU108*AT108</f>
        <v>0</v>
      </c>
      <c r="AW108" s="9"/>
      <c r="AX108" s="9">
        <v>7</v>
      </c>
      <c r="AY108" s="9"/>
      <c r="AZ108" s="9"/>
      <c r="BA108" s="9">
        <f t="shared" si="28"/>
        <v>39</v>
      </c>
      <c r="BB108" s="282">
        <v>1200</v>
      </c>
      <c r="BC108" s="142"/>
      <c r="BD108" s="142"/>
      <c r="BE108" s="142"/>
      <c r="BF108" s="142"/>
      <c r="BG108" s="102"/>
      <c r="BH108" s="151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</row>
    <row r="109" spans="1:186" x14ac:dyDescent="0.25">
      <c r="A109" s="7">
        <v>5</v>
      </c>
      <c r="B109" s="4" t="s">
        <v>66</v>
      </c>
      <c r="C109" s="4" t="s">
        <v>874</v>
      </c>
      <c r="D109" s="4" t="s">
        <v>877</v>
      </c>
      <c r="E109" s="4"/>
      <c r="F109" s="4"/>
      <c r="G109" s="4"/>
      <c r="H109" s="4"/>
      <c r="I109" s="4"/>
      <c r="J109" s="4"/>
      <c r="K109" s="4" t="s">
        <v>826</v>
      </c>
      <c r="L109" s="4" t="s">
        <v>685</v>
      </c>
      <c r="M109" s="4" t="s">
        <v>848</v>
      </c>
      <c r="N109" s="5">
        <v>45477</v>
      </c>
      <c r="O109" s="5"/>
      <c r="P109" s="5">
        <v>45490</v>
      </c>
      <c r="Q109" s="60" t="s">
        <v>258</v>
      </c>
      <c r="R109" s="60"/>
      <c r="S109" s="60"/>
      <c r="T109" s="60"/>
      <c r="U109" s="60"/>
      <c r="V109" s="60"/>
      <c r="W109" s="60" t="s">
        <v>258</v>
      </c>
      <c r="X109" s="60"/>
      <c r="Y109" s="60"/>
      <c r="Z109" s="60"/>
      <c r="AA109" s="60"/>
      <c r="AB109" s="60"/>
      <c r="AC109" s="60"/>
      <c r="AD109" s="60"/>
      <c r="AE109" s="60" t="s">
        <v>258</v>
      </c>
      <c r="AF109" s="60" t="s">
        <v>258</v>
      </c>
      <c r="AG109" s="60"/>
      <c r="AH109" s="60"/>
      <c r="AI109" s="60" t="s">
        <v>258</v>
      </c>
      <c r="AJ109" s="60" t="s">
        <v>262</v>
      </c>
      <c r="AK109" s="65">
        <v>9782.2199999999993</v>
      </c>
      <c r="AL109" s="7">
        <v>10</v>
      </c>
      <c r="AM109" s="7">
        <v>40</v>
      </c>
      <c r="AN109" s="11">
        <f t="shared" si="24"/>
        <v>50</v>
      </c>
      <c r="AO109" s="7">
        <v>12</v>
      </c>
      <c r="AP109" s="7"/>
      <c r="AQ109" s="7"/>
      <c r="AR109" s="7">
        <v>20</v>
      </c>
      <c r="AS109" s="7">
        <f t="shared" si="29"/>
        <v>20</v>
      </c>
      <c r="AT109" s="11">
        <v>1</v>
      </c>
      <c r="AU109" s="11">
        <v>5</v>
      </c>
      <c r="AV109" s="11">
        <v>0</v>
      </c>
      <c r="AW109" s="9"/>
      <c r="AX109" s="9">
        <v>7</v>
      </c>
      <c r="AY109" s="9"/>
      <c r="AZ109" s="9"/>
      <c r="BA109" s="9">
        <f t="shared" si="28"/>
        <v>39</v>
      </c>
      <c r="BB109" s="284">
        <v>1200</v>
      </c>
      <c r="BC109" s="142"/>
      <c r="BD109" s="142"/>
      <c r="BE109" s="142"/>
      <c r="BF109" s="142"/>
      <c r="BG109" s="32" t="s">
        <v>686</v>
      </c>
      <c r="BH109" s="149" t="s">
        <v>687</v>
      </c>
      <c r="BI109">
        <f t="shared" ref="BI109:BI128" si="30">LEN(BH109)</f>
        <v>27</v>
      </c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</row>
    <row r="110" spans="1:186" x14ac:dyDescent="0.25">
      <c r="A110" s="7">
        <v>108</v>
      </c>
      <c r="B110" s="4" t="s">
        <v>413</v>
      </c>
      <c r="C110" s="4" t="s">
        <v>877</v>
      </c>
      <c r="D110" s="4" t="s">
        <v>886</v>
      </c>
      <c r="E110" s="4"/>
      <c r="F110" s="4"/>
      <c r="G110" s="4"/>
      <c r="H110" s="4"/>
      <c r="I110" s="4"/>
      <c r="J110" s="4"/>
      <c r="K110" s="4" t="s">
        <v>826</v>
      </c>
      <c r="L110" s="20" t="s">
        <v>664</v>
      </c>
      <c r="M110" s="4" t="s">
        <v>848</v>
      </c>
      <c r="N110" s="135">
        <v>45476</v>
      </c>
      <c r="O110" s="135"/>
      <c r="P110" s="135">
        <v>45488</v>
      </c>
      <c r="Q110" s="60" t="s">
        <v>258</v>
      </c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 t="s">
        <v>258</v>
      </c>
      <c r="AE110" s="60"/>
      <c r="AF110" s="60" t="s">
        <v>258</v>
      </c>
      <c r="AG110" s="60"/>
      <c r="AH110" s="60"/>
      <c r="AI110" s="60" t="s">
        <v>258</v>
      </c>
      <c r="AJ110" s="60"/>
      <c r="AK110" s="65">
        <v>10988</v>
      </c>
      <c r="AL110" s="8">
        <v>10</v>
      </c>
      <c r="AM110" s="8">
        <v>30</v>
      </c>
      <c r="AN110" s="11">
        <f t="shared" si="24"/>
        <v>40</v>
      </c>
      <c r="AO110" s="8">
        <v>12</v>
      </c>
      <c r="AP110" s="8"/>
      <c r="AQ110" s="8"/>
      <c r="AR110" s="8">
        <v>20</v>
      </c>
      <c r="AS110" s="7">
        <f t="shared" si="29"/>
        <v>20</v>
      </c>
      <c r="AT110" s="8">
        <v>0</v>
      </c>
      <c r="AU110" s="7">
        <v>5</v>
      </c>
      <c r="AV110" s="7">
        <f>AU110*AT110</f>
        <v>0</v>
      </c>
      <c r="AW110" s="9"/>
      <c r="AX110" s="9">
        <v>7</v>
      </c>
      <c r="AY110" s="9"/>
      <c r="AZ110" s="9"/>
      <c r="BA110" s="9">
        <f t="shared" si="28"/>
        <v>39</v>
      </c>
      <c r="BB110" s="282">
        <v>1200</v>
      </c>
      <c r="BC110" s="142"/>
      <c r="BD110" s="142"/>
      <c r="BE110" s="142"/>
      <c r="BF110" s="142"/>
      <c r="BG110" s="32" t="s">
        <v>665</v>
      </c>
      <c r="BH110" s="149" t="s">
        <v>666</v>
      </c>
      <c r="BI110">
        <f t="shared" si="30"/>
        <v>27</v>
      </c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</row>
    <row r="111" spans="1:186" x14ac:dyDescent="0.25">
      <c r="A111" s="7">
        <v>25</v>
      </c>
      <c r="B111" s="4" t="s">
        <v>66</v>
      </c>
      <c r="C111" s="4" t="s">
        <v>882</v>
      </c>
      <c r="D111" s="4" t="s">
        <v>868</v>
      </c>
      <c r="E111" s="4"/>
      <c r="F111" s="4"/>
      <c r="G111" s="4"/>
      <c r="H111" s="4"/>
      <c r="I111" s="4"/>
      <c r="J111" s="4"/>
      <c r="K111" s="4" t="s">
        <v>826</v>
      </c>
      <c r="L111" s="4" t="s">
        <v>726</v>
      </c>
      <c r="M111" s="4" t="s">
        <v>848</v>
      </c>
      <c r="N111" s="5">
        <v>45477</v>
      </c>
      <c r="O111" s="5"/>
      <c r="P111" s="5">
        <v>45490</v>
      </c>
      <c r="Q111" s="60" t="s">
        <v>258</v>
      </c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 t="s">
        <v>258</v>
      </c>
      <c r="AE111" s="60"/>
      <c r="AF111" s="60" t="s">
        <v>258</v>
      </c>
      <c r="AG111" s="60"/>
      <c r="AH111" s="60"/>
      <c r="AI111" s="60" t="s">
        <v>258</v>
      </c>
      <c r="AJ111" s="60"/>
      <c r="AK111" s="65">
        <v>11628.16</v>
      </c>
      <c r="AL111" s="7">
        <v>5</v>
      </c>
      <c r="AM111" s="7">
        <v>30</v>
      </c>
      <c r="AN111" s="11">
        <f t="shared" si="24"/>
        <v>35</v>
      </c>
      <c r="AO111" s="7">
        <v>12</v>
      </c>
      <c r="AP111" s="7"/>
      <c r="AQ111" s="7"/>
      <c r="AR111" s="7">
        <v>20</v>
      </c>
      <c r="AS111" s="7">
        <f t="shared" si="29"/>
        <v>20</v>
      </c>
      <c r="AT111" s="11">
        <v>0</v>
      </c>
      <c r="AU111" s="7">
        <v>5</v>
      </c>
      <c r="AV111" s="11">
        <f>AU111*AT111</f>
        <v>0</v>
      </c>
      <c r="AW111" s="9"/>
      <c r="AX111" s="9">
        <v>7</v>
      </c>
      <c r="AY111" s="8"/>
      <c r="AZ111" s="9"/>
      <c r="BA111" s="9">
        <f t="shared" si="28"/>
        <v>39</v>
      </c>
      <c r="BB111" s="282">
        <v>1200</v>
      </c>
      <c r="BC111" s="142"/>
      <c r="BD111" s="142"/>
      <c r="BE111" s="142"/>
      <c r="BF111" s="142"/>
      <c r="BG111" s="32" t="s">
        <v>727</v>
      </c>
      <c r="BH111" s="149" t="s">
        <v>728</v>
      </c>
      <c r="BI111">
        <f t="shared" si="30"/>
        <v>27</v>
      </c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</row>
    <row r="112" spans="1:186" x14ac:dyDescent="0.25">
      <c r="A112" s="7">
        <v>11</v>
      </c>
      <c r="B112" s="4" t="s">
        <v>66</v>
      </c>
      <c r="C112" s="4" t="s">
        <v>872</v>
      </c>
      <c r="D112" s="4" t="s">
        <v>803</v>
      </c>
      <c r="E112" s="4"/>
      <c r="F112" s="4"/>
      <c r="G112" s="4"/>
      <c r="H112" s="4"/>
      <c r="I112" s="4"/>
      <c r="J112" s="4"/>
      <c r="K112" s="4" t="s">
        <v>826</v>
      </c>
      <c r="L112" s="4" t="s">
        <v>700</v>
      </c>
      <c r="M112" s="4" t="s">
        <v>848</v>
      </c>
      <c r="N112" s="5">
        <v>45477</v>
      </c>
      <c r="O112" s="5"/>
      <c r="P112" s="5">
        <v>45490</v>
      </c>
      <c r="Q112" s="60" t="s">
        <v>258</v>
      </c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 t="s">
        <v>258</v>
      </c>
      <c r="AE112" s="60" t="s">
        <v>258</v>
      </c>
      <c r="AF112" s="60"/>
      <c r="AG112" s="60"/>
      <c r="AH112" s="60"/>
      <c r="AI112" s="60" t="s">
        <v>258</v>
      </c>
      <c r="AJ112" s="60"/>
      <c r="AK112" s="128">
        <v>11637.18</v>
      </c>
      <c r="AL112" s="7">
        <v>10</v>
      </c>
      <c r="AM112" s="7">
        <v>30</v>
      </c>
      <c r="AN112" s="11">
        <f t="shared" si="24"/>
        <v>40</v>
      </c>
      <c r="AO112" s="7">
        <v>12</v>
      </c>
      <c r="AP112" s="7"/>
      <c r="AQ112" s="7"/>
      <c r="AR112" s="7">
        <v>20</v>
      </c>
      <c r="AS112" s="7">
        <f t="shared" si="29"/>
        <v>20</v>
      </c>
      <c r="AT112" s="7">
        <v>0</v>
      </c>
      <c r="AU112" s="7">
        <v>5</v>
      </c>
      <c r="AV112" s="7">
        <f>AU112*AT112</f>
        <v>0</v>
      </c>
      <c r="AW112" s="9"/>
      <c r="AX112" s="9">
        <v>7</v>
      </c>
      <c r="AY112" s="9"/>
      <c r="AZ112" s="9"/>
      <c r="BA112" s="9">
        <f t="shared" si="28"/>
        <v>39</v>
      </c>
      <c r="BB112" s="282">
        <v>1200</v>
      </c>
      <c r="BC112" s="142"/>
      <c r="BD112" s="142"/>
      <c r="BE112" s="142"/>
      <c r="BF112" s="142"/>
      <c r="BG112" s="32" t="s">
        <v>701</v>
      </c>
      <c r="BH112" s="149" t="s">
        <v>702</v>
      </c>
      <c r="BI112">
        <f t="shared" si="30"/>
        <v>27</v>
      </c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</row>
    <row r="113" spans="1:186" x14ac:dyDescent="0.25">
      <c r="A113" s="7">
        <v>50</v>
      </c>
      <c r="B113" s="4" t="s">
        <v>425</v>
      </c>
      <c r="C113" s="17" t="s">
        <v>874</v>
      </c>
      <c r="D113" s="17" t="s">
        <v>872</v>
      </c>
      <c r="E113" s="17"/>
      <c r="F113" s="17"/>
      <c r="G113" s="17"/>
      <c r="H113" s="17"/>
      <c r="I113" s="17"/>
      <c r="J113" s="17"/>
      <c r="K113" s="4" t="s">
        <v>826</v>
      </c>
      <c r="L113" s="4" t="s">
        <v>644</v>
      </c>
      <c r="M113" s="4" t="s">
        <v>848</v>
      </c>
      <c r="N113" s="5">
        <v>45471</v>
      </c>
      <c r="O113" s="5"/>
      <c r="P113" s="5">
        <v>45490</v>
      </c>
      <c r="Q113" s="60" t="s">
        <v>258</v>
      </c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 t="s">
        <v>258</v>
      </c>
      <c r="AE113" s="60" t="s">
        <v>258</v>
      </c>
      <c r="AF113" s="60" t="s">
        <v>258</v>
      </c>
      <c r="AG113" s="60"/>
      <c r="AH113" s="60"/>
      <c r="AI113" s="60" t="s">
        <v>258</v>
      </c>
      <c r="AJ113" s="60"/>
      <c r="AK113" s="128">
        <v>12513</v>
      </c>
      <c r="AL113" s="7">
        <v>10</v>
      </c>
      <c r="AM113" s="7">
        <v>40</v>
      </c>
      <c r="AN113" s="11">
        <f t="shared" si="24"/>
        <v>50</v>
      </c>
      <c r="AO113" s="7">
        <v>12</v>
      </c>
      <c r="AP113" s="7"/>
      <c r="AQ113" s="7"/>
      <c r="AR113" s="7">
        <v>20</v>
      </c>
      <c r="AS113" s="7">
        <f t="shared" si="29"/>
        <v>20</v>
      </c>
      <c r="AT113" s="11">
        <v>0</v>
      </c>
      <c r="AU113" s="7">
        <v>5</v>
      </c>
      <c r="AV113" s="7">
        <f>AU113*AT113</f>
        <v>0</v>
      </c>
      <c r="AW113" s="9"/>
      <c r="AX113" s="9"/>
      <c r="AY113" s="9">
        <v>5</v>
      </c>
      <c r="AZ113" s="9"/>
      <c r="BA113" s="9">
        <f t="shared" si="28"/>
        <v>37</v>
      </c>
      <c r="BB113" s="282">
        <v>1200</v>
      </c>
      <c r="BC113" s="142"/>
      <c r="BD113" s="142"/>
      <c r="BE113" s="142"/>
      <c r="BF113" s="142"/>
      <c r="BG113" s="32" t="s">
        <v>645</v>
      </c>
      <c r="BH113" s="149" t="s">
        <v>646</v>
      </c>
      <c r="BI113">
        <f t="shared" si="30"/>
        <v>27</v>
      </c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</row>
    <row r="114" spans="1:186" x14ac:dyDescent="0.25">
      <c r="A114" s="7">
        <v>20</v>
      </c>
      <c r="B114" s="4" t="s">
        <v>66</v>
      </c>
      <c r="C114" s="4" t="s">
        <v>879</v>
      </c>
      <c r="D114" s="4" t="s">
        <v>867</v>
      </c>
      <c r="E114" s="4"/>
      <c r="F114" s="4"/>
      <c r="G114" s="4"/>
      <c r="H114" s="4"/>
      <c r="I114" s="4"/>
      <c r="J114" s="4"/>
      <c r="K114" s="4" t="s">
        <v>826</v>
      </c>
      <c r="L114" s="4" t="s">
        <v>454</v>
      </c>
      <c r="M114" s="4" t="s">
        <v>848</v>
      </c>
      <c r="N114" s="5">
        <v>45463</v>
      </c>
      <c r="O114" s="5"/>
      <c r="P114" s="5">
        <v>45490</v>
      </c>
      <c r="Q114" s="60" t="s">
        <v>258</v>
      </c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 t="s">
        <v>258</v>
      </c>
      <c r="AE114" s="60"/>
      <c r="AF114" s="60" t="s">
        <v>258</v>
      </c>
      <c r="AG114" s="60"/>
      <c r="AH114" s="60"/>
      <c r="AI114" s="60" t="s">
        <v>258</v>
      </c>
      <c r="AJ114" s="174" t="s">
        <v>262</v>
      </c>
      <c r="AK114" s="65">
        <v>13994.44</v>
      </c>
      <c r="AL114" s="7">
        <v>10</v>
      </c>
      <c r="AM114" s="7">
        <v>30</v>
      </c>
      <c r="AN114" s="11">
        <f t="shared" si="24"/>
        <v>40</v>
      </c>
      <c r="AO114" s="7">
        <v>12</v>
      </c>
      <c r="AP114" s="7"/>
      <c r="AQ114" s="7"/>
      <c r="AR114" s="7">
        <v>20</v>
      </c>
      <c r="AS114" s="7">
        <f t="shared" si="29"/>
        <v>20</v>
      </c>
      <c r="AT114" s="11">
        <v>1</v>
      </c>
      <c r="AU114" s="11">
        <v>5</v>
      </c>
      <c r="AV114" s="11">
        <v>0</v>
      </c>
      <c r="AW114" s="9"/>
      <c r="AX114" s="9"/>
      <c r="AY114" s="9">
        <v>5</v>
      </c>
      <c r="AZ114" s="9"/>
      <c r="BA114" s="9">
        <f t="shared" si="28"/>
        <v>37</v>
      </c>
      <c r="BB114" s="284">
        <v>600</v>
      </c>
      <c r="BC114" s="142"/>
      <c r="BD114" s="142"/>
      <c r="BE114" s="142"/>
      <c r="BF114" s="142"/>
      <c r="BG114" s="32" t="s">
        <v>452</v>
      </c>
      <c r="BH114" s="149" t="s">
        <v>453</v>
      </c>
      <c r="BI114">
        <f t="shared" si="30"/>
        <v>27</v>
      </c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</row>
    <row r="115" spans="1:186" x14ac:dyDescent="0.25">
      <c r="A115" s="7">
        <v>47</v>
      </c>
      <c r="B115" s="4" t="s">
        <v>40</v>
      </c>
      <c r="C115" s="17" t="s">
        <v>873</v>
      </c>
      <c r="D115" s="17" t="s">
        <v>881</v>
      </c>
      <c r="E115" s="17"/>
      <c r="F115" s="17"/>
      <c r="G115" s="17"/>
      <c r="H115" s="17"/>
      <c r="I115" s="17"/>
      <c r="J115" s="17"/>
      <c r="K115" s="4" t="s">
        <v>826</v>
      </c>
      <c r="L115" s="4" t="s">
        <v>41</v>
      </c>
      <c r="M115" s="4" t="s">
        <v>848</v>
      </c>
      <c r="N115" s="5">
        <v>45462</v>
      </c>
      <c r="O115" s="5"/>
      <c r="P115" s="135">
        <v>45488</v>
      </c>
      <c r="Q115" s="60" t="s">
        <v>258</v>
      </c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 t="s">
        <v>258</v>
      </c>
      <c r="AE115" s="60" t="s">
        <v>258</v>
      </c>
      <c r="AF115" s="60" t="s">
        <v>258</v>
      </c>
      <c r="AG115" s="60"/>
      <c r="AH115" s="60"/>
      <c r="AI115" s="60" t="s">
        <v>258</v>
      </c>
      <c r="AJ115" s="60"/>
      <c r="AK115" s="65">
        <v>14660.93</v>
      </c>
      <c r="AL115" s="7">
        <v>10</v>
      </c>
      <c r="AM115" s="7">
        <v>30</v>
      </c>
      <c r="AN115" s="11">
        <f t="shared" ref="AN115:AN131" si="31">AL115+AM115</f>
        <v>40</v>
      </c>
      <c r="AO115" s="7">
        <v>12</v>
      </c>
      <c r="AP115" s="7"/>
      <c r="AQ115" s="7"/>
      <c r="AR115" s="7">
        <v>20</v>
      </c>
      <c r="AS115" s="7">
        <f t="shared" si="29"/>
        <v>20</v>
      </c>
      <c r="AT115" s="7">
        <v>0</v>
      </c>
      <c r="AU115" s="7">
        <v>5</v>
      </c>
      <c r="AV115" s="7">
        <f t="shared" ref="AV115:AV131" si="32">AU115*AT115</f>
        <v>0</v>
      </c>
      <c r="AW115" s="9"/>
      <c r="AX115" s="9"/>
      <c r="AY115" s="9">
        <v>5</v>
      </c>
      <c r="AZ115" s="9"/>
      <c r="BA115" s="9">
        <f t="shared" si="28"/>
        <v>37</v>
      </c>
      <c r="BB115" s="282">
        <v>1200</v>
      </c>
      <c r="BC115" s="142"/>
      <c r="BD115" s="142"/>
      <c r="BE115" s="142"/>
      <c r="BF115" s="142"/>
      <c r="BG115" s="32" t="s">
        <v>291</v>
      </c>
      <c r="BH115" s="149" t="s">
        <v>292</v>
      </c>
      <c r="BI115">
        <f t="shared" si="30"/>
        <v>27</v>
      </c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</row>
    <row r="116" spans="1:186" x14ac:dyDescent="0.25">
      <c r="A116" s="7">
        <v>85</v>
      </c>
      <c r="B116" s="4" t="s">
        <v>9</v>
      </c>
      <c r="C116" s="4" t="s">
        <v>867</v>
      </c>
      <c r="D116" s="4" t="s">
        <v>881</v>
      </c>
      <c r="E116" s="4"/>
      <c r="F116" s="4"/>
      <c r="G116" s="4"/>
      <c r="H116" s="4"/>
      <c r="I116" s="4"/>
      <c r="J116" s="4"/>
      <c r="K116" s="4" t="s">
        <v>826</v>
      </c>
      <c r="L116" s="4" t="s">
        <v>27</v>
      </c>
      <c r="M116" s="4" t="s">
        <v>848</v>
      </c>
      <c r="N116" s="5">
        <v>45460</v>
      </c>
      <c r="O116" s="5"/>
      <c r="P116" s="4"/>
      <c r="Q116" s="60" t="s">
        <v>258</v>
      </c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 t="s">
        <v>258</v>
      </c>
      <c r="AE116" s="60" t="s">
        <v>258</v>
      </c>
      <c r="AF116" s="60" t="s">
        <v>258</v>
      </c>
      <c r="AG116" s="60"/>
      <c r="AH116" s="60"/>
      <c r="AI116" s="60" t="s">
        <v>258</v>
      </c>
      <c r="AJ116" s="60"/>
      <c r="AK116" s="65">
        <v>16239.91</v>
      </c>
      <c r="AL116" s="7">
        <v>10</v>
      </c>
      <c r="AM116" s="7">
        <v>40</v>
      </c>
      <c r="AN116" s="11">
        <f t="shared" si="31"/>
        <v>50</v>
      </c>
      <c r="AO116" s="7">
        <v>12</v>
      </c>
      <c r="AP116" s="7"/>
      <c r="AQ116" s="7"/>
      <c r="AR116" s="7">
        <v>20</v>
      </c>
      <c r="AS116" s="7">
        <f t="shared" si="29"/>
        <v>20</v>
      </c>
      <c r="AT116" s="7">
        <v>0</v>
      </c>
      <c r="AU116" s="7">
        <v>5</v>
      </c>
      <c r="AV116" s="7">
        <f t="shared" si="32"/>
        <v>0</v>
      </c>
      <c r="AW116" s="8"/>
      <c r="AX116" s="8"/>
      <c r="AY116" s="8">
        <v>5</v>
      </c>
      <c r="AZ116" s="8"/>
      <c r="BA116" s="9">
        <f t="shared" si="28"/>
        <v>37</v>
      </c>
      <c r="BB116" s="283">
        <v>1200</v>
      </c>
      <c r="BC116" s="138"/>
      <c r="BD116" s="138"/>
      <c r="BE116" s="138"/>
      <c r="BF116" s="138"/>
      <c r="BG116" s="32" t="s">
        <v>350</v>
      </c>
      <c r="BH116" s="149" t="s">
        <v>351</v>
      </c>
      <c r="BI116">
        <f t="shared" si="30"/>
        <v>27</v>
      </c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</row>
    <row r="117" spans="1:186" x14ac:dyDescent="0.25">
      <c r="A117" s="7">
        <v>78</v>
      </c>
      <c r="B117" s="4" t="s">
        <v>9</v>
      </c>
      <c r="C117" s="17" t="s">
        <v>874</v>
      </c>
      <c r="D117" s="17" t="s">
        <v>875</v>
      </c>
      <c r="E117" s="17"/>
      <c r="F117" s="17"/>
      <c r="G117" s="17"/>
      <c r="H117" s="17"/>
      <c r="I117" s="17"/>
      <c r="J117" s="17"/>
      <c r="K117" s="4" t="s">
        <v>826</v>
      </c>
      <c r="L117" s="4" t="s">
        <v>15</v>
      </c>
      <c r="M117" s="4" t="s">
        <v>848</v>
      </c>
      <c r="N117" s="5">
        <v>45457</v>
      </c>
      <c r="O117" s="5"/>
      <c r="P117" s="4"/>
      <c r="Q117" s="60"/>
      <c r="R117" s="60"/>
      <c r="S117" s="60"/>
      <c r="T117" s="60" t="s">
        <v>258</v>
      </c>
      <c r="U117" s="60"/>
      <c r="V117" s="60"/>
      <c r="W117" s="60" t="s">
        <v>258</v>
      </c>
      <c r="X117" s="60"/>
      <c r="Y117" s="60"/>
      <c r="Z117" s="60"/>
      <c r="AA117" s="60"/>
      <c r="AB117" s="60"/>
      <c r="AC117" s="60"/>
      <c r="AD117" s="60"/>
      <c r="AE117" s="60" t="s">
        <v>258</v>
      </c>
      <c r="AF117" s="60" t="s">
        <v>258</v>
      </c>
      <c r="AG117" s="60"/>
      <c r="AH117" s="60"/>
      <c r="AI117" s="60" t="s">
        <v>258</v>
      </c>
      <c r="AJ117" s="60"/>
      <c r="AK117" s="65">
        <v>16315.86</v>
      </c>
      <c r="AL117" s="7">
        <v>10</v>
      </c>
      <c r="AM117" s="7">
        <v>40</v>
      </c>
      <c r="AN117" s="11">
        <f t="shared" si="31"/>
        <v>50</v>
      </c>
      <c r="AO117" s="7">
        <v>12</v>
      </c>
      <c r="AP117" s="7"/>
      <c r="AQ117" s="7"/>
      <c r="AR117" s="7">
        <v>20</v>
      </c>
      <c r="AS117" s="7">
        <f t="shared" si="29"/>
        <v>20</v>
      </c>
      <c r="AT117" s="7">
        <v>0</v>
      </c>
      <c r="AU117" s="7">
        <v>5</v>
      </c>
      <c r="AV117" s="7">
        <f t="shared" si="32"/>
        <v>0</v>
      </c>
      <c r="AW117" s="9"/>
      <c r="AX117" s="9"/>
      <c r="AY117" s="9">
        <v>5</v>
      </c>
      <c r="AZ117" s="9"/>
      <c r="BA117" s="9">
        <f t="shared" si="28"/>
        <v>37</v>
      </c>
      <c r="BB117" s="282">
        <v>2000</v>
      </c>
      <c r="BC117" s="142"/>
      <c r="BD117" s="142"/>
      <c r="BE117" s="142"/>
      <c r="BF117" s="142"/>
      <c r="BG117" s="32" t="s">
        <v>336</v>
      </c>
      <c r="BH117" s="149" t="s">
        <v>337</v>
      </c>
      <c r="BI117">
        <f t="shared" si="30"/>
        <v>27</v>
      </c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</row>
    <row r="118" spans="1:186" x14ac:dyDescent="0.25">
      <c r="A118" s="7">
        <v>32</v>
      </c>
      <c r="B118" s="4" t="s">
        <v>148</v>
      </c>
      <c r="C118" s="4" t="s">
        <v>874</v>
      </c>
      <c r="D118" s="4" t="s">
        <v>875</v>
      </c>
      <c r="E118" s="4"/>
      <c r="F118" s="4"/>
      <c r="G118" s="4"/>
      <c r="H118" s="4"/>
      <c r="I118" s="4"/>
      <c r="J118" s="4"/>
      <c r="K118" s="4" t="s">
        <v>826</v>
      </c>
      <c r="L118" s="4" t="s">
        <v>149</v>
      </c>
      <c r="M118" s="4" t="s">
        <v>848</v>
      </c>
      <c r="N118" s="5">
        <v>45474</v>
      </c>
      <c r="O118" s="5"/>
      <c r="P118" s="135">
        <v>45488</v>
      </c>
      <c r="Q118" s="60" t="s">
        <v>258</v>
      </c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 t="s">
        <v>258</v>
      </c>
      <c r="AE118" s="60" t="s">
        <v>258</v>
      </c>
      <c r="AF118" s="60" t="s">
        <v>258</v>
      </c>
      <c r="AG118" s="60"/>
      <c r="AH118" s="60"/>
      <c r="AI118" s="60" t="s">
        <v>258</v>
      </c>
      <c r="AJ118" s="60"/>
      <c r="AK118" s="65">
        <v>18358.87</v>
      </c>
      <c r="AL118" s="7">
        <v>10</v>
      </c>
      <c r="AM118" s="7">
        <v>40</v>
      </c>
      <c r="AN118" s="11">
        <f t="shared" si="31"/>
        <v>50</v>
      </c>
      <c r="AO118" s="7">
        <v>12</v>
      </c>
      <c r="AP118" s="7"/>
      <c r="AQ118" s="7"/>
      <c r="AR118" s="7">
        <v>20</v>
      </c>
      <c r="AS118" s="7">
        <f t="shared" si="29"/>
        <v>20</v>
      </c>
      <c r="AT118" s="7">
        <v>0</v>
      </c>
      <c r="AU118" s="7">
        <v>5</v>
      </c>
      <c r="AV118" s="7">
        <f t="shared" si="32"/>
        <v>0</v>
      </c>
      <c r="AW118" s="9"/>
      <c r="AX118" s="9"/>
      <c r="AY118" s="9"/>
      <c r="AZ118" s="9">
        <v>3</v>
      </c>
      <c r="BA118" s="9">
        <f t="shared" si="28"/>
        <v>35</v>
      </c>
      <c r="BB118" s="282">
        <v>1200</v>
      </c>
      <c r="BC118" s="142"/>
      <c r="BD118" s="142"/>
      <c r="BE118" s="142"/>
      <c r="BF118" s="142"/>
      <c r="BG118" s="32" t="s">
        <v>637</v>
      </c>
      <c r="BH118" s="149" t="s">
        <v>638</v>
      </c>
      <c r="BI118">
        <f t="shared" si="30"/>
        <v>27</v>
      </c>
    </row>
    <row r="119" spans="1:186" x14ac:dyDescent="0.25">
      <c r="A119" s="7">
        <v>115</v>
      </c>
      <c r="B119" s="4" t="s">
        <v>413</v>
      </c>
      <c r="C119" s="4" t="s">
        <v>879</v>
      </c>
      <c r="D119" s="4" t="s">
        <v>878</v>
      </c>
      <c r="E119" s="4"/>
      <c r="F119" s="4"/>
      <c r="G119" s="4"/>
      <c r="H119" s="4"/>
      <c r="I119" s="4"/>
      <c r="J119" s="4"/>
      <c r="K119" s="4" t="s">
        <v>826</v>
      </c>
      <c r="L119" s="20" t="s">
        <v>602</v>
      </c>
      <c r="M119" s="4" t="s">
        <v>848</v>
      </c>
      <c r="N119" s="135">
        <v>45474</v>
      </c>
      <c r="O119" s="135"/>
      <c r="P119" s="135">
        <v>45488</v>
      </c>
      <c r="Q119" s="60" t="s">
        <v>258</v>
      </c>
      <c r="R119" s="60"/>
      <c r="S119" s="60"/>
      <c r="T119" s="60"/>
      <c r="U119" s="60"/>
      <c r="V119" s="60"/>
      <c r="W119" s="60" t="s">
        <v>258</v>
      </c>
      <c r="X119" s="60"/>
      <c r="Y119" s="60"/>
      <c r="Z119" s="60"/>
      <c r="AA119" s="60"/>
      <c r="AB119" s="60"/>
      <c r="AC119" s="60"/>
      <c r="AD119" s="60"/>
      <c r="AE119" s="60" t="s">
        <v>258</v>
      </c>
      <c r="AF119" s="60" t="s">
        <v>258</v>
      </c>
      <c r="AG119" s="60"/>
      <c r="AH119" s="60"/>
      <c r="AI119" s="60" t="s">
        <v>258</v>
      </c>
      <c r="AJ119" s="60"/>
      <c r="AK119" s="65">
        <v>18852.59</v>
      </c>
      <c r="AL119" s="8">
        <v>5</v>
      </c>
      <c r="AM119" s="8">
        <v>30</v>
      </c>
      <c r="AN119" s="11">
        <f t="shared" si="31"/>
        <v>35</v>
      </c>
      <c r="AO119" s="8">
        <v>12</v>
      </c>
      <c r="AP119" s="8"/>
      <c r="AQ119" s="8"/>
      <c r="AR119" s="8">
        <v>20</v>
      </c>
      <c r="AS119" s="7">
        <f t="shared" si="29"/>
        <v>20</v>
      </c>
      <c r="AT119" s="9">
        <v>0</v>
      </c>
      <c r="AU119" s="7">
        <v>5</v>
      </c>
      <c r="AV119" s="7">
        <f t="shared" si="32"/>
        <v>0</v>
      </c>
      <c r="AW119" s="9"/>
      <c r="AX119" s="9"/>
      <c r="AY119" s="9"/>
      <c r="AZ119" s="9">
        <v>3</v>
      </c>
      <c r="BA119" s="9">
        <f t="shared" si="28"/>
        <v>35</v>
      </c>
      <c r="BB119" s="282">
        <v>1200</v>
      </c>
      <c r="BC119" s="142"/>
      <c r="BD119" s="142"/>
      <c r="BE119" s="142"/>
      <c r="BF119" s="142"/>
      <c r="BG119" s="32" t="s">
        <v>603</v>
      </c>
      <c r="BH119" s="149" t="s">
        <v>604</v>
      </c>
      <c r="BI119">
        <f t="shared" si="30"/>
        <v>27</v>
      </c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</row>
    <row r="120" spans="1:186" x14ac:dyDescent="0.25">
      <c r="A120" s="7">
        <v>24</v>
      </c>
      <c r="B120" s="4" t="s">
        <v>66</v>
      </c>
      <c r="C120" s="4" t="s">
        <v>882</v>
      </c>
      <c r="D120" s="4" t="s">
        <v>872</v>
      </c>
      <c r="E120" s="4"/>
      <c r="F120" s="4"/>
      <c r="G120" s="4"/>
      <c r="H120" s="4"/>
      <c r="I120" s="4"/>
      <c r="J120" s="4"/>
      <c r="K120" s="4" t="s">
        <v>826</v>
      </c>
      <c r="L120" s="4" t="s">
        <v>723</v>
      </c>
      <c r="M120" s="4" t="s">
        <v>848</v>
      </c>
      <c r="N120" s="5">
        <v>45477</v>
      </c>
      <c r="O120" s="5"/>
      <c r="P120" s="5">
        <v>45490</v>
      </c>
      <c r="Q120" s="60" t="s">
        <v>258</v>
      </c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 t="s">
        <v>258</v>
      </c>
      <c r="AE120" s="60"/>
      <c r="AF120" s="60" t="s">
        <v>258</v>
      </c>
      <c r="AG120" s="60"/>
      <c r="AH120" s="60"/>
      <c r="AI120" s="60" t="s">
        <v>258</v>
      </c>
      <c r="AJ120" s="60"/>
      <c r="AK120" s="65">
        <v>21158.74</v>
      </c>
      <c r="AL120" s="7">
        <v>5</v>
      </c>
      <c r="AM120" s="7">
        <v>30</v>
      </c>
      <c r="AN120" s="11">
        <f t="shared" si="31"/>
        <v>35</v>
      </c>
      <c r="AO120" s="7">
        <v>12</v>
      </c>
      <c r="AP120" s="7"/>
      <c r="AQ120" s="7"/>
      <c r="AR120" s="7">
        <v>20</v>
      </c>
      <c r="AS120" s="7">
        <f t="shared" si="29"/>
        <v>20</v>
      </c>
      <c r="AT120" s="11">
        <v>0</v>
      </c>
      <c r="AU120" s="7">
        <v>5</v>
      </c>
      <c r="AV120" s="11">
        <f t="shared" si="32"/>
        <v>0</v>
      </c>
      <c r="AW120" s="9"/>
      <c r="AX120" s="9"/>
      <c r="AY120" s="8"/>
      <c r="AZ120" s="9">
        <v>3</v>
      </c>
      <c r="BA120" s="9">
        <f t="shared" si="28"/>
        <v>35</v>
      </c>
      <c r="BB120" s="282">
        <v>1200</v>
      </c>
      <c r="BC120" s="142"/>
      <c r="BD120" s="142"/>
      <c r="BE120" s="142"/>
      <c r="BF120" s="142"/>
      <c r="BG120" s="32" t="s">
        <v>724</v>
      </c>
      <c r="BH120" s="149" t="s">
        <v>725</v>
      </c>
      <c r="BI120">
        <f t="shared" si="30"/>
        <v>27</v>
      </c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</row>
    <row r="121" spans="1:186" x14ac:dyDescent="0.25">
      <c r="A121" s="7">
        <v>119</v>
      </c>
      <c r="B121" s="4" t="s">
        <v>387</v>
      </c>
      <c r="C121" s="12" t="s">
        <v>881</v>
      </c>
      <c r="D121" s="12" t="s">
        <v>877</v>
      </c>
      <c r="E121" s="12"/>
      <c r="F121" s="12"/>
      <c r="G121" s="12"/>
      <c r="H121" s="12"/>
      <c r="I121" s="12"/>
      <c r="J121" s="12"/>
      <c r="K121" s="4" t="s">
        <v>826</v>
      </c>
      <c r="L121" s="21" t="s">
        <v>176</v>
      </c>
      <c r="M121" s="4" t="s">
        <v>848</v>
      </c>
      <c r="N121" s="145">
        <v>45461</v>
      </c>
      <c r="O121" s="145"/>
      <c r="P121" s="135">
        <v>45488</v>
      </c>
      <c r="Q121" s="26" t="s">
        <v>258</v>
      </c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 t="s">
        <v>258</v>
      </c>
      <c r="AE121" s="26"/>
      <c r="AF121" s="26" t="s">
        <v>258</v>
      </c>
      <c r="AG121" s="26"/>
      <c r="AH121" s="26"/>
      <c r="AI121" s="26" t="s">
        <v>258</v>
      </c>
      <c r="AJ121" s="26"/>
      <c r="AK121" s="128">
        <v>23866.28</v>
      </c>
      <c r="AL121" s="11">
        <v>10</v>
      </c>
      <c r="AM121" s="11">
        <v>40</v>
      </c>
      <c r="AN121" s="11">
        <f t="shared" si="31"/>
        <v>50</v>
      </c>
      <c r="AO121" s="11">
        <v>12</v>
      </c>
      <c r="AP121" s="11"/>
      <c r="AQ121" s="11"/>
      <c r="AR121" s="11">
        <v>20</v>
      </c>
      <c r="AS121" s="7">
        <f t="shared" si="29"/>
        <v>20</v>
      </c>
      <c r="AT121" s="11">
        <v>0</v>
      </c>
      <c r="AU121" s="7">
        <v>5</v>
      </c>
      <c r="AV121" s="7">
        <f t="shared" si="32"/>
        <v>0</v>
      </c>
      <c r="AW121" s="8"/>
      <c r="AX121" s="8"/>
      <c r="AY121" s="8"/>
      <c r="AZ121" s="8">
        <v>3</v>
      </c>
      <c r="BA121" s="9">
        <f t="shared" si="28"/>
        <v>35</v>
      </c>
      <c r="BB121" s="283">
        <v>1200</v>
      </c>
      <c r="BC121" s="138"/>
      <c r="BD121" s="138"/>
      <c r="BE121" s="138"/>
      <c r="BF121" s="138"/>
      <c r="BG121" s="33" t="s">
        <v>388</v>
      </c>
      <c r="BH121" s="149" t="s">
        <v>389</v>
      </c>
      <c r="BI121">
        <f t="shared" si="30"/>
        <v>27</v>
      </c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</row>
    <row r="122" spans="1:186" x14ac:dyDescent="0.25">
      <c r="A122" s="7">
        <v>97</v>
      </c>
      <c r="B122" s="4" t="s">
        <v>179</v>
      </c>
      <c r="C122" s="4" t="s">
        <v>879</v>
      </c>
      <c r="D122" s="4" t="s">
        <v>868</v>
      </c>
      <c r="E122" s="4"/>
      <c r="F122" s="4"/>
      <c r="G122" s="4"/>
      <c r="H122" s="4"/>
      <c r="I122" s="4"/>
      <c r="J122" s="4"/>
      <c r="K122" s="4" t="s">
        <v>826</v>
      </c>
      <c r="L122" s="20" t="s">
        <v>180</v>
      </c>
      <c r="M122" s="4" t="s">
        <v>848</v>
      </c>
      <c r="N122" s="135">
        <v>45453</v>
      </c>
      <c r="O122" s="135"/>
      <c r="P122" s="135">
        <v>45488</v>
      </c>
      <c r="Q122" s="60" t="s">
        <v>258</v>
      </c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 t="s">
        <v>258</v>
      </c>
      <c r="AE122" s="60" t="s">
        <v>258</v>
      </c>
      <c r="AF122" s="60" t="s">
        <v>258</v>
      </c>
      <c r="AG122" s="60"/>
      <c r="AH122" s="60"/>
      <c r="AI122" s="60" t="s">
        <v>258</v>
      </c>
      <c r="AJ122" s="60"/>
      <c r="AK122" s="65">
        <v>23874.54</v>
      </c>
      <c r="AL122" s="7">
        <v>10</v>
      </c>
      <c r="AM122" s="7">
        <v>40</v>
      </c>
      <c r="AN122" s="11">
        <f t="shared" si="31"/>
        <v>50</v>
      </c>
      <c r="AO122" s="7">
        <v>12</v>
      </c>
      <c r="AP122" s="7"/>
      <c r="AQ122" s="7"/>
      <c r="AR122" s="7">
        <v>20</v>
      </c>
      <c r="AS122" s="7">
        <f t="shared" si="29"/>
        <v>20</v>
      </c>
      <c r="AT122" s="7">
        <v>0</v>
      </c>
      <c r="AU122" s="7">
        <v>5</v>
      </c>
      <c r="AV122" s="7">
        <f t="shared" si="32"/>
        <v>0</v>
      </c>
      <c r="AW122" s="8"/>
      <c r="AX122" s="8"/>
      <c r="AY122" s="8"/>
      <c r="AZ122" s="8">
        <v>3</v>
      </c>
      <c r="BA122" s="9">
        <f t="shared" si="28"/>
        <v>35</v>
      </c>
      <c r="BB122" s="283">
        <v>1200</v>
      </c>
      <c r="BC122" s="138"/>
      <c r="BD122" s="138"/>
      <c r="BE122" s="138"/>
      <c r="BF122" s="138"/>
      <c r="BG122" s="32" t="s">
        <v>304</v>
      </c>
      <c r="BH122" s="150" t="s">
        <v>305</v>
      </c>
      <c r="BI122">
        <f t="shared" si="30"/>
        <v>27</v>
      </c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</row>
    <row r="123" spans="1:186" x14ac:dyDescent="0.25">
      <c r="A123" s="7">
        <v>36</v>
      </c>
      <c r="B123" s="4" t="s">
        <v>40</v>
      </c>
      <c r="C123" s="4" t="s">
        <v>874</v>
      </c>
      <c r="D123" s="4" t="s">
        <v>887</v>
      </c>
      <c r="E123" s="4"/>
      <c r="F123" s="4"/>
      <c r="G123" s="4"/>
      <c r="H123" s="4"/>
      <c r="I123" s="4"/>
      <c r="J123" s="4"/>
      <c r="K123" s="4" t="s">
        <v>826</v>
      </c>
      <c r="L123" s="4" t="s">
        <v>270</v>
      </c>
      <c r="M123" s="4" t="s">
        <v>848</v>
      </c>
      <c r="N123" s="5">
        <v>45460</v>
      </c>
      <c r="O123" s="5"/>
      <c r="P123" s="135">
        <v>45488</v>
      </c>
      <c r="Q123" s="60" t="s">
        <v>258</v>
      </c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 t="s">
        <v>258</v>
      </c>
      <c r="AE123" s="60"/>
      <c r="AF123" s="60" t="s">
        <v>258</v>
      </c>
      <c r="AG123" s="60"/>
      <c r="AH123" s="60"/>
      <c r="AI123" s="60" t="s">
        <v>258</v>
      </c>
      <c r="AJ123" s="60"/>
      <c r="AK123" s="65">
        <v>7410</v>
      </c>
      <c r="AL123" s="7">
        <v>5</v>
      </c>
      <c r="AM123" s="7">
        <v>20</v>
      </c>
      <c r="AN123" s="11">
        <f>AL123+AM123</f>
        <v>25</v>
      </c>
      <c r="AO123" s="11">
        <v>4</v>
      </c>
      <c r="AP123" s="7"/>
      <c r="AQ123" s="7"/>
      <c r="AR123" s="7">
        <v>20</v>
      </c>
      <c r="AS123" s="7">
        <f>AR123+AQ123+AP123</f>
        <v>20</v>
      </c>
      <c r="AT123" s="7">
        <v>0</v>
      </c>
      <c r="AU123" s="7">
        <v>5</v>
      </c>
      <c r="AV123" s="7">
        <f>AU123*AT123</f>
        <v>0</v>
      </c>
      <c r="AW123" s="9"/>
      <c r="AX123" s="9">
        <v>7</v>
      </c>
      <c r="AY123" s="9"/>
      <c r="AZ123" s="9"/>
      <c r="BA123" s="9">
        <f>+AZ123+AY123+AX123+AW123+AV123+AS123+AO123</f>
        <v>31</v>
      </c>
      <c r="BB123" s="282">
        <v>1200</v>
      </c>
      <c r="BC123" s="142"/>
      <c r="BD123" s="142"/>
      <c r="BE123" s="142"/>
      <c r="BF123" s="142"/>
      <c r="BG123" s="32" t="s">
        <v>272</v>
      </c>
      <c r="BH123" s="149" t="s">
        <v>273</v>
      </c>
      <c r="BI123">
        <f>LEN(BH123)</f>
        <v>27</v>
      </c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</row>
    <row r="124" spans="1:186" x14ac:dyDescent="0.25">
      <c r="A124" s="160">
        <v>75</v>
      </c>
      <c r="B124" s="171" t="s">
        <v>9</v>
      </c>
      <c r="C124" s="237" t="s">
        <v>874</v>
      </c>
      <c r="D124" s="237" t="s">
        <v>873</v>
      </c>
      <c r="E124" s="237"/>
      <c r="F124" s="237"/>
      <c r="G124" s="237"/>
      <c r="H124" s="237"/>
      <c r="I124" s="237"/>
      <c r="J124" s="237"/>
      <c r="K124" s="237" t="s">
        <v>815</v>
      </c>
      <c r="L124" s="171" t="s">
        <v>331</v>
      </c>
      <c r="M124" s="171" t="s">
        <v>262</v>
      </c>
      <c r="N124" s="172">
        <v>45464</v>
      </c>
      <c r="O124" s="172"/>
      <c r="P124" s="171"/>
      <c r="Q124" s="101"/>
      <c r="R124" s="101" t="s">
        <v>258</v>
      </c>
      <c r="S124" s="101"/>
      <c r="T124" s="101"/>
      <c r="U124" s="101"/>
      <c r="V124" s="101" t="s">
        <v>258</v>
      </c>
      <c r="W124" s="101"/>
      <c r="X124" s="101"/>
      <c r="Y124" s="101"/>
      <c r="Z124" s="101"/>
      <c r="AA124" s="101"/>
      <c r="AB124" s="101"/>
      <c r="AC124" s="101"/>
      <c r="AD124" s="101"/>
      <c r="AE124" s="101" t="s">
        <v>258</v>
      </c>
      <c r="AF124" s="101" t="s">
        <v>258</v>
      </c>
      <c r="AG124" s="101" t="s">
        <v>258</v>
      </c>
      <c r="AH124" s="101"/>
      <c r="AI124" s="101"/>
      <c r="AJ124" s="101"/>
      <c r="AK124" s="141">
        <v>58332.93</v>
      </c>
      <c r="AL124" s="160"/>
      <c r="AM124" s="160"/>
      <c r="AN124" s="160">
        <f t="shared" si="31"/>
        <v>0</v>
      </c>
      <c r="AO124" s="160"/>
      <c r="AP124" s="160">
        <v>35</v>
      </c>
      <c r="AQ124" s="160"/>
      <c r="AR124" s="160"/>
      <c r="AS124" s="160">
        <f t="shared" si="29"/>
        <v>35</v>
      </c>
      <c r="AT124" s="160">
        <v>0</v>
      </c>
      <c r="AU124" s="160">
        <v>5</v>
      </c>
      <c r="AV124" s="160">
        <f t="shared" si="32"/>
        <v>0</v>
      </c>
      <c r="AW124" s="97"/>
      <c r="AX124" s="97"/>
      <c r="AY124" s="97"/>
      <c r="AZ124" s="97"/>
      <c r="BA124" s="97">
        <v>0</v>
      </c>
      <c r="BB124" s="285">
        <v>0</v>
      </c>
      <c r="BC124" s="221"/>
      <c r="BD124" s="221"/>
      <c r="BE124" s="221"/>
      <c r="BF124" s="221"/>
      <c r="BG124" s="102" t="s">
        <v>833</v>
      </c>
      <c r="BH124" s="149" t="s">
        <v>333</v>
      </c>
      <c r="BI124">
        <f t="shared" si="30"/>
        <v>27</v>
      </c>
      <c r="BJ124">
        <v>45</v>
      </c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</row>
    <row r="125" spans="1:186" x14ac:dyDescent="0.25">
      <c r="A125" s="160">
        <v>81</v>
      </c>
      <c r="B125" s="171" t="s">
        <v>9</v>
      </c>
      <c r="C125" s="237" t="s">
        <v>877</v>
      </c>
      <c r="D125" s="237" t="s">
        <v>878</v>
      </c>
      <c r="E125" s="237"/>
      <c r="F125" s="237"/>
      <c r="G125" s="237"/>
      <c r="H125" s="237"/>
      <c r="I125" s="237"/>
      <c r="J125" s="237"/>
      <c r="K125" s="237" t="s">
        <v>815</v>
      </c>
      <c r="L125" s="171" t="s">
        <v>505</v>
      </c>
      <c r="M125" s="171" t="s">
        <v>262</v>
      </c>
      <c r="N125" s="172">
        <v>45468</v>
      </c>
      <c r="O125" s="172"/>
      <c r="P125" s="171"/>
      <c r="Q125" s="101" t="s">
        <v>258</v>
      </c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 t="s">
        <v>258</v>
      </c>
      <c r="AE125" s="101" t="s">
        <v>258</v>
      </c>
      <c r="AF125" s="101"/>
      <c r="AG125" s="101"/>
      <c r="AH125" s="101"/>
      <c r="AI125" s="101" t="s">
        <v>258</v>
      </c>
      <c r="AJ125" s="101" t="s">
        <v>262</v>
      </c>
      <c r="AK125" s="141">
        <v>9310</v>
      </c>
      <c r="AL125" s="160"/>
      <c r="AM125" s="160"/>
      <c r="AN125" s="160">
        <f t="shared" si="31"/>
        <v>0</v>
      </c>
      <c r="AO125" s="160"/>
      <c r="AP125" s="160"/>
      <c r="AQ125" s="160"/>
      <c r="AR125" s="160">
        <v>20</v>
      </c>
      <c r="AS125" s="160">
        <f t="shared" si="29"/>
        <v>20</v>
      </c>
      <c r="AT125" s="160">
        <v>1</v>
      </c>
      <c r="AU125" s="160">
        <v>5</v>
      </c>
      <c r="AV125" s="160">
        <f t="shared" si="32"/>
        <v>5</v>
      </c>
      <c r="AW125" s="97"/>
      <c r="AX125" s="97">
        <v>7</v>
      </c>
      <c r="AY125" s="97"/>
      <c r="AZ125" s="97"/>
      <c r="BA125" s="97">
        <v>0</v>
      </c>
      <c r="BB125" s="285">
        <v>0</v>
      </c>
      <c r="BC125" s="221"/>
      <c r="BD125" s="221"/>
      <c r="BE125" s="221"/>
      <c r="BF125" s="221"/>
      <c r="BG125" s="102" t="s">
        <v>835</v>
      </c>
      <c r="BH125" s="151" t="s">
        <v>506</v>
      </c>
      <c r="BI125" s="70">
        <f t="shared" si="30"/>
        <v>27</v>
      </c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</row>
    <row r="126" spans="1:186" s="69" customFormat="1" x14ac:dyDescent="0.25">
      <c r="A126" s="160">
        <v>99</v>
      </c>
      <c r="B126" s="171" t="s">
        <v>179</v>
      </c>
      <c r="C126" s="171" t="s">
        <v>882</v>
      </c>
      <c r="D126" s="171" t="s">
        <v>867</v>
      </c>
      <c r="E126" s="171"/>
      <c r="F126" s="171"/>
      <c r="G126" s="171"/>
      <c r="H126" s="171"/>
      <c r="I126" s="171"/>
      <c r="J126" s="171"/>
      <c r="K126" s="171" t="s">
        <v>815</v>
      </c>
      <c r="L126" s="264" t="s">
        <v>183</v>
      </c>
      <c r="M126" s="264" t="s">
        <v>262</v>
      </c>
      <c r="N126" s="265">
        <v>45453</v>
      </c>
      <c r="O126" s="265"/>
      <c r="P126" s="265">
        <v>45488</v>
      </c>
      <c r="Q126" s="101" t="s">
        <v>258</v>
      </c>
      <c r="R126" s="101"/>
      <c r="S126" s="101"/>
      <c r="T126" s="101"/>
      <c r="U126" s="101"/>
      <c r="V126" s="101"/>
      <c r="W126" s="101" t="s">
        <v>258</v>
      </c>
      <c r="X126" s="101"/>
      <c r="Y126" s="101"/>
      <c r="Z126" s="101"/>
      <c r="AA126" s="101"/>
      <c r="AB126" s="101"/>
      <c r="AC126" s="101"/>
      <c r="AD126" s="101"/>
      <c r="AE126" s="101" t="s">
        <v>258</v>
      </c>
      <c r="AF126" s="101"/>
      <c r="AG126" s="101"/>
      <c r="AH126" s="101" t="s">
        <v>258</v>
      </c>
      <c r="AI126" s="101"/>
      <c r="AJ126" s="101"/>
      <c r="AK126" s="141">
        <v>10096.23</v>
      </c>
      <c r="AL126" s="160"/>
      <c r="AM126" s="160"/>
      <c r="AN126" s="160">
        <f t="shared" si="31"/>
        <v>0</v>
      </c>
      <c r="AO126" s="160"/>
      <c r="AP126" s="160"/>
      <c r="AQ126" s="160">
        <v>25</v>
      </c>
      <c r="AR126" s="160"/>
      <c r="AS126" s="160">
        <f t="shared" si="29"/>
        <v>25</v>
      </c>
      <c r="AT126" s="160">
        <v>0</v>
      </c>
      <c r="AU126" s="160">
        <v>5</v>
      </c>
      <c r="AV126" s="160">
        <f t="shared" si="32"/>
        <v>0</v>
      </c>
      <c r="AW126" s="97"/>
      <c r="AX126" s="97">
        <v>7</v>
      </c>
      <c r="AY126" s="97"/>
      <c r="AZ126" s="97"/>
      <c r="BA126" s="97">
        <v>0</v>
      </c>
      <c r="BB126" s="286">
        <v>0</v>
      </c>
      <c r="BC126" s="266"/>
      <c r="BD126" s="266"/>
      <c r="BE126" s="266"/>
      <c r="BF126" s="266"/>
      <c r="BG126" s="102" t="s">
        <v>832</v>
      </c>
      <c r="BH126" s="151" t="s">
        <v>308</v>
      </c>
      <c r="BI126" s="70">
        <f t="shared" si="30"/>
        <v>27</v>
      </c>
      <c r="BJ126" s="70"/>
      <c r="BK126" s="13"/>
      <c r="BL126" s="13"/>
      <c r="BM126" s="13"/>
      <c r="BN126" s="13"/>
      <c r="BO126" s="13"/>
      <c r="BP126" s="13"/>
      <c r="BQ126" s="13"/>
      <c r="BR126" s="13"/>
      <c r="BS126" s="13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</row>
    <row r="127" spans="1:186" x14ac:dyDescent="0.25">
      <c r="A127" s="160">
        <v>76</v>
      </c>
      <c r="B127" s="171" t="s">
        <v>9</v>
      </c>
      <c r="C127" s="237" t="s">
        <v>874</v>
      </c>
      <c r="D127" s="237" t="s">
        <v>881</v>
      </c>
      <c r="E127" s="237"/>
      <c r="F127" s="237"/>
      <c r="G127" s="237"/>
      <c r="H127" s="237"/>
      <c r="I127" s="237"/>
      <c r="J127" s="237"/>
      <c r="K127" s="237" t="s">
        <v>815</v>
      </c>
      <c r="L127" s="171" t="s">
        <v>500</v>
      </c>
      <c r="M127" s="171" t="s">
        <v>262</v>
      </c>
      <c r="N127" s="172">
        <v>45468</v>
      </c>
      <c r="O127" s="172"/>
      <c r="P127" s="171"/>
      <c r="Q127" s="101" t="s">
        <v>258</v>
      </c>
      <c r="R127" s="101"/>
      <c r="S127" s="101"/>
      <c r="T127" s="101"/>
      <c r="U127" s="101"/>
      <c r="V127" s="101"/>
      <c r="W127" s="101" t="s">
        <v>258</v>
      </c>
      <c r="X127" s="101"/>
      <c r="Y127" s="101"/>
      <c r="Z127" s="101"/>
      <c r="AA127" s="101"/>
      <c r="AB127" s="101"/>
      <c r="AC127" s="101"/>
      <c r="AD127" s="101"/>
      <c r="AE127" s="101" t="s">
        <v>258</v>
      </c>
      <c r="AF127" s="101"/>
      <c r="AG127" s="101"/>
      <c r="AH127" s="101"/>
      <c r="AI127" s="101" t="s">
        <v>258</v>
      </c>
      <c r="AJ127" s="101" t="s">
        <v>262</v>
      </c>
      <c r="AK127" s="141">
        <v>11052.08</v>
      </c>
      <c r="AL127" s="160"/>
      <c r="AM127" s="160"/>
      <c r="AN127" s="160">
        <f t="shared" si="31"/>
        <v>0</v>
      </c>
      <c r="AO127" s="160"/>
      <c r="AP127" s="160"/>
      <c r="AQ127" s="160"/>
      <c r="AR127" s="160">
        <v>20</v>
      </c>
      <c r="AS127" s="160">
        <f t="shared" si="29"/>
        <v>20</v>
      </c>
      <c r="AT127" s="160">
        <v>1</v>
      </c>
      <c r="AU127" s="160">
        <v>5</v>
      </c>
      <c r="AV127" s="160">
        <f t="shared" si="32"/>
        <v>5</v>
      </c>
      <c r="AW127" s="97"/>
      <c r="AX127" s="97">
        <v>7</v>
      </c>
      <c r="AY127" s="97"/>
      <c r="AZ127" s="97"/>
      <c r="BA127" s="97">
        <v>0</v>
      </c>
      <c r="BB127" s="285">
        <v>0</v>
      </c>
      <c r="BC127" s="221"/>
      <c r="BD127" s="221"/>
      <c r="BE127" s="221"/>
      <c r="BF127" s="221"/>
      <c r="BG127" s="102" t="s">
        <v>834</v>
      </c>
      <c r="BH127" s="151" t="s">
        <v>501</v>
      </c>
      <c r="BI127" s="70">
        <f t="shared" si="30"/>
        <v>27</v>
      </c>
      <c r="BK127" s="13"/>
      <c r="BL127" s="13"/>
      <c r="BM127" s="13"/>
      <c r="BN127" s="13"/>
      <c r="BO127" s="13"/>
      <c r="BP127" s="13"/>
      <c r="BQ127" s="13"/>
      <c r="BR127" s="13"/>
      <c r="BS127" s="13"/>
    </row>
    <row r="128" spans="1:186" x14ac:dyDescent="0.25">
      <c r="A128" s="160">
        <v>1</v>
      </c>
      <c r="B128" s="171" t="s">
        <v>66</v>
      </c>
      <c r="C128" s="171" t="s">
        <v>874</v>
      </c>
      <c r="D128" s="171" t="s">
        <v>871</v>
      </c>
      <c r="E128" s="171"/>
      <c r="F128" s="171"/>
      <c r="G128" s="171"/>
      <c r="H128" s="171"/>
      <c r="I128" s="171"/>
      <c r="J128" s="171"/>
      <c r="K128" s="171" t="s">
        <v>815</v>
      </c>
      <c r="L128" s="4" t="s">
        <v>80</v>
      </c>
      <c r="M128" s="4" t="s">
        <v>262</v>
      </c>
      <c r="N128" s="5">
        <v>45477</v>
      </c>
      <c r="O128" s="5"/>
      <c r="P128" s="5">
        <v>45490</v>
      </c>
      <c r="Q128" s="101" t="s">
        <v>258</v>
      </c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 t="s">
        <v>258</v>
      </c>
      <c r="AE128" s="101"/>
      <c r="AF128" s="101" t="s">
        <v>258</v>
      </c>
      <c r="AG128" s="101"/>
      <c r="AH128" s="101" t="s">
        <v>258</v>
      </c>
      <c r="AI128" s="101"/>
      <c r="AJ128" s="101"/>
      <c r="AK128" s="141">
        <v>11199.62</v>
      </c>
      <c r="AL128" s="160"/>
      <c r="AM128" s="160"/>
      <c r="AN128" s="160">
        <f t="shared" si="31"/>
        <v>0</v>
      </c>
      <c r="AO128" s="160"/>
      <c r="AP128" s="160"/>
      <c r="AQ128" s="160">
        <v>25</v>
      </c>
      <c r="AR128" s="160"/>
      <c r="AS128" s="160">
        <f t="shared" si="29"/>
        <v>25</v>
      </c>
      <c r="AT128" s="160">
        <v>0</v>
      </c>
      <c r="AU128" s="160">
        <v>5</v>
      </c>
      <c r="AV128" s="160">
        <f t="shared" si="32"/>
        <v>0</v>
      </c>
      <c r="AW128" s="97"/>
      <c r="AX128" s="97">
        <v>7</v>
      </c>
      <c r="AY128" s="97"/>
      <c r="AZ128" s="97"/>
      <c r="BA128" s="97">
        <v>0</v>
      </c>
      <c r="BB128" s="285">
        <v>0</v>
      </c>
      <c r="BC128" s="221"/>
      <c r="BD128" s="221"/>
      <c r="BE128" s="221"/>
      <c r="BF128" s="221"/>
      <c r="BG128" s="102" t="s">
        <v>842</v>
      </c>
      <c r="BH128" s="149" t="s">
        <v>681</v>
      </c>
      <c r="BI128">
        <f t="shared" si="30"/>
        <v>27</v>
      </c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</row>
    <row r="129" spans="1:186" x14ac:dyDescent="0.25">
      <c r="A129" s="160">
        <v>87</v>
      </c>
      <c r="B129" s="171" t="s">
        <v>9</v>
      </c>
      <c r="C129" s="171" t="s">
        <v>880</v>
      </c>
      <c r="D129" s="171" t="s">
        <v>871</v>
      </c>
      <c r="E129" s="171"/>
      <c r="F129" s="171"/>
      <c r="G129" s="171"/>
      <c r="H129" s="171"/>
      <c r="I129" s="171"/>
      <c r="J129" s="171"/>
      <c r="K129" s="171" t="s">
        <v>815</v>
      </c>
      <c r="L129" s="171" t="s">
        <v>579</v>
      </c>
      <c r="M129" s="171" t="s">
        <v>262</v>
      </c>
      <c r="N129" s="172">
        <v>45470</v>
      </c>
      <c r="O129" s="172"/>
      <c r="P129" s="171"/>
      <c r="Q129" s="101" t="s">
        <v>258</v>
      </c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 t="s">
        <v>258</v>
      </c>
      <c r="AE129" s="101" t="s">
        <v>258</v>
      </c>
      <c r="AF129" s="101" t="s">
        <v>258</v>
      </c>
      <c r="AG129" s="101"/>
      <c r="AH129" s="101"/>
      <c r="AI129" s="101" t="s">
        <v>258</v>
      </c>
      <c r="AJ129" s="101"/>
      <c r="AK129" s="141">
        <v>0</v>
      </c>
      <c r="AL129" s="160"/>
      <c r="AM129" s="160"/>
      <c r="AN129" s="160">
        <f t="shared" si="31"/>
        <v>0</v>
      </c>
      <c r="AO129" s="160"/>
      <c r="AP129" s="160"/>
      <c r="AQ129" s="160"/>
      <c r="AR129" s="160">
        <v>20</v>
      </c>
      <c r="AS129" s="160">
        <f t="shared" si="29"/>
        <v>20</v>
      </c>
      <c r="AT129" s="160">
        <v>0</v>
      </c>
      <c r="AU129" s="160">
        <v>5</v>
      </c>
      <c r="AV129" s="160">
        <f t="shared" si="32"/>
        <v>0</v>
      </c>
      <c r="AW129" s="97">
        <v>10</v>
      </c>
      <c r="AX129" s="97"/>
      <c r="AY129" s="97"/>
      <c r="AZ129" s="97"/>
      <c r="BA129" s="97">
        <v>0</v>
      </c>
      <c r="BB129" s="285">
        <v>0</v>
      </c>
      <c r="BC129" s="221"/>
      <c r="BD129" s="221"/>
      <c r="BE129" s="221"/>
      <c r="BF129" s="221"/>
      <c r="BG129" s="102" t="s">
        <v>836</v>
      </c>
      <c r="BH129" s="151"/>
      <c r="BI129" s="70"/>
      <c r="BJ129" s="70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</row>
    <row r="130" spans="1:186" x14ac:dyDescent="0.25">
      <c r="A130" s="160">
        <v>96</v>
      </c>
      <c r="B130" s="171" t="s">
        <v>179</v>
      </c>
      <c r="C130" s="171" t="s">
        <v>871</v>
      </c>
      <c r="D130" s="171" t="s">
        <v>874</v>
      </c>
      <c r="E130" s="171"/>
      <c r="F130" s="171"/>
      <c r="G130" s="171"/>
      <c r="H130" s="171"/>
      <c r="I130" s="171"/>
      <c r="J130" s="171"/>
      <c r="K130" s="171" t="s">
        <v>815</v>
      </c>
      <c r="L130" s="171" t="s">
        <v>509</v>
      </c>
      <c r="M130" s="171" t="s">
        <v>262</v>
      </c>
      <c r="N130" s="172">
        <v>45467</v>
      </c>
      <c r="O130" s="172"/>
      <c r="P130" s="265">
        <v>45488</v>
      </c>
      <c r="Q130" s="101" t="s">
        <v>258</v>
      </c>
      <c r="R130" s="101"/>
      <c r="S130" s="101"/>
      <c r="T130" s="101"/>
      <c r="U130" s="101"/>
      <c r="V130" s="101" t="s">
        <v>258</v>
      </c>
      <c r="W130" s="101"/>
      <c r="X130" s="101"/>
      <c r="Y130" s="101"/>
      <c r="Z130" s="101"/>
      <c r="AA130" s="101"/>
      <c r="AB130" s="101"/>
      <c r="AC130" s="101"/>
      <c r="AD130" s="101"/>
      <c r="AE130" s="101" t="s">
        <v>258</v>
      </c>
      <c r="AF130" s="101" t="s">
        <v>258</v>
      </c>
      <c r="AG130" s="101"/>
      <c r="AH130" s="101" t="s">
        <v>258</v>
      </c>
      <c r="AI130" s="101"/>
      <c r="AJ130" s="101"/>
      <c r="AK130" s="141">
        <v>17327.22</v>
      </c>
      <c r="AL130" s="160"/>
      <c r="AM130" s="160"/>
      <c r="AN130" s="160">
        <f t="shared" si="31"/>
        <v>0</v>
      </c>
      <c r="AO130" s="160"/>
      <c r="AP130" s="160"/>
      <c r="AQ130" s="160">
        <v>25</v>
      </c>
      <c r="AR130" s="160"/>
      <c r="AS130" s="160">
        <f t="shared" si="29"/>
        <v>25</v>
      </c>
      <c r="AT130" s="160">
        <v>0</v>
      </c>
      <c r="AU130" s="160">
        <v>5</v>
      </c>
      <c r="AV130" s="160">
        <f t="shared" si="32"/>
        <v>0</v>
      </c>
      <c r="AW130" s="97"/>
      <c r="AX130" s="97"/>
      <c r="AY130" s="97">
        <v>5</v>
      </c>
      <c r="AZ130" s="97"/>
      <c r="BA130" s="97">
        <v>0</v>
      </c>
      <c r="BB130" s="285">
        <v>0</v>
      </c>
      <c r="BC130" s="221"/>
      <c r="BD130" s="221"/>
      <c r="BE130" s="221"/>
      <c r="BF130" s="221"/>
      <c r="BG130" s="102" t="s">
        <v>831</v>
      </c>
      <c r="BH130" s="151" t="s">
        <v>510</v>
      </c>
      <c r="BI130" s="70">
        <f>LEN(BH130)</f>
        <v>27</v>
      </c>
      <c r="BJ130" s="70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</row>
    <row r="131" spans="1:186" x14ac:dyDescent="0.25">
      <c r="A131" s="160">
        <v>88</v>
      </c>
      <c r="B131" s="171" t="s">
        <v>9</v>
      </c>
      <c r="C131" s="171" t="s">
        <v>880</v>
      </c>
      <c r="D131" s="171" t="s">
        <v>876</v>
      </c>
      <c r="E131" s="171"/>
      <c r="F131" s="171"/>
      <c r="G131" s="171"/>
      <c r="H131" s="171"/>
      <c r="I131" s="171"/>
      <c r="J131" s="171"/>
      <c r="K131" s="171" t="s">
        <v>815</v>
      </c>
      <c r="L131" s="171" t="s">
        <v>354</v>
      </c>
      <c r="M131" s="171" t="s">
        <v>262</v>
      </c>
      <c r="N131" s="172">
        <v>45457</v>
      </c>
      <c r="O131" s="172"/>
      <c r="P131" s="171"/>
      <c r="Q131" s="101" t="s">
        <v>258</v>
      </c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 t="s">
        <v>258</v>
      </c>
      <c r="AD131" s="101"/>
      <c r="AE131" s="101" t="s">
        <v>258</v>
      </c>
      <c r="AF131" s="101" t="s">
        <v>258</v>
      </c>
      <c r="AG131" s="101"/>
      <c r="AH131" s="101" t="s">
        <v>258</v>
      </c>
      <c r="AI131" s="101"/>
      <c r="AJ131" s="101"/>
      <c r="AK131" s="141" t="s">
        <v>332</v>
      </c>
      <c r="AL131" s="160"/>
      <c r="AM131" s="160"/>
      <c r="AN131" s="160">
        <f t="shared" si="31"/>
        <v>0</v>
      </c>
      <c r="AO131" s="160"/>
      <c r="AP131" s="160"/>
      <c r="AQ131" s="160">
        <v>25</v>
      </c>
      <c r="AR131" s="160"/>
      <c r="AS131" s="160">
        <f t="shared" si="29"/>
        <v>25</v>
      </c>
      <c r="AT131" s="160">
        <v>0</v>
      </c>
      <c r="AU131" s="160">
        <v>5</v>
      </c>
      <c r="AV131" s="160">
        <f t="shared" si="32"/>
        <v>0</v>
      </c>
      <c r="AW131" s="97"/>
      <c r="AX131" s="97"/>
      <c r="AY131" s="97"/>
      <c r="AZ131" s="97"/>
      <c r="BA131" s="97">
        <v>0</v>
      </c>
      <c r="BB131" s="285">
        <v>0</v>
      </c>
      <c r="BC131" s="221"/>
      <c r="BD131" s="221"/>
      <c r="BE131" s="221"/>
      <c r="BF131" s="221"/>
      <c r="BG131" s="102" t="s">
        <v>837</v>
      </c>
      <c r="BH131" s="151" t="s">
        <v>355</v>
      </c>
      <c r="BI131" s="70">
        <f>LEN(BH131)</f>
        <v>27</v>
      </c>
    </row>
    <row r="132" spans="1:186" x14ac:dyDescent="0.25">
      <c r="A132" s="308">
        <v>95</v>
      </c>
      <c r="B132" s="309" t="s">
        <v>179</v>
      </c>
      <c r="C132" s="309" t="s">
        <v>877</v>
      </c>
      <c r="D132" s="309" t="s">
        <v>881</v>
      </c>
      <c r="E132" s="309"/>
      <c r="F132" s="309"/>
      <c r="G132" s="309"/>
      <c r="H132" s="309"/>
      <c r="I132" s="309"/>
      <c r="J132" s="309"/>
      <c r="K132" s="309" t="s">
        <v>815</v>
      </c>
      <c r="L132" s="309"/>
      <c r="M132" s="309"/>
      <c r="N132" s="310"/>
      <c r="O132" s="310"/>
      <c r="P132" s="265">
        <v>45488</v>
      </c>
      <c r="Q132" s="311"/>
      <c r="R132" s="311"/>
      <c r="S132" s="311"/>
      <c r="T132" s="311"/>
      <c r="U132" s="311"/>
      <c r="V132" s="311"/>
      <c r="W132" s="311"/>
      <c r="X132" s="311"/>
      <c r="Y132" s="311"/>
      <c r="Z132" s="311"/>
      <c r="AA132" s="311"/>
      <c r="AB132" s="311"/>
      <c r="AC132" s="311"/>
      <c r="AD132" s="311"/>
      <c r="AE132" s="311"/>
      <c r="AF132" s="311"/>
      <c r="AG132" s="311"/>
      <c r="AH132" s="311"/>
      <c r="AI132" s="311"/>
      <c r="AJ132" s="311"/>
      <c r="AK132" s="312"/>
      <c r="AL132" s="308"/>
      <c r="AM132" s="308"/>
      <c r="AN132" s="308"/>
      <c r="AO132" s="308"/>
      <c r="AP132" s="308"/>
      <c r="AQ132" s="308"/>
      <c r="AR132" s="308"/>
      <c r="AS132" s="308"/>
      <c r="AT132" s="308"/>
      <c r="AU132" s="308"/>
      <c r="AV132" s="308"/>
      <c r="AW132" s="313"/>
      <c r="AX132" s="313"/>
      <c r="AY132" s="313"/>
      <c r="AZ132" s="313"/>
      <c r="BA132" s="313">
        <f t="shared" ref="BA132" si="33">+AZ132+AY132+AX132+AW132+AV132+AS132+AO132</f>
        <v>0</v>
      </c>
      <c r="BB132" s="285"/>
      <c r="BC132" s="221"/>
      <c r="BD132" s="221"/>
      <c r="BE132" s="221"/>
      <c r="BF132" s="221"/>
      <c r="BG132" s="102" t="s">
        <v>846</v>
      </c>
      <c r="BH132" s="151"/>
    </row>
    <row r="133" spans="1:186" x14ac:dyDescent="0.25">
      <c r="A133" s="314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315"/>
      <c r="M133" s="315"/>
      <c r="N133" s="315"/>
      <c r="O133" s="315"/>
      <c r="P133" s="315"/>
      <c r="Q133" s="316"/>
      <c r="R133" s="316"/>
      <c r="S133" s="316"/>
      <c r="T133" s="316"/>
      <c r="U133" s="316"/>
      <c r="V133" s="316"/>
      <c r="W133" s="316"/>
      <c r="X133" s="316"/>
      <c r="Y133" s="316"/>
      <c r="Z133" s="316"/>
      <c r="AA133" s="316"/>
      <c r="AB133" s="316"/>
      <c r="AC133" s="316"/>
      <c r="AD133" s="316"/>
      <c r="AE133" s="316"/>
      <c r="AF133" s="316"/>
      <c r="AG133" s="316"/>
      <c r="AH133" s="316"/>
      <c r="AI133" s="316"/>
      <c r="AJ133" s="316"/>
      <c r="AK133" s="317"/>
      <c r="AL133" s="314"/>
      <c r="AM133" s="314"/>
      <c r="AN133" s="314"/>
      <c r="AO133" s="314"/>
      <c r="AP133" s="314"/>
      <c r="AQ133" s="314"/>
      <c r="AR133" s="314"/>
      <c r="AS133" s="314"/>
      <c r="AT133" s="314"/>
      <c r="AU133" s="314"/>
      <c r="AV133" s="314"/>
      <c r="AW133" s="274"/>
      <c r="AX133" s="274"/>
      <c r="AY133" s="274"/>
      <c r="AZ133" s="274"/>
      <c r="BA133" s="274"/>
      <c r="BB133" s="302"/>
      <c r="BC133" s="48"/>
      <c r="BD133" s="48"/>
      <c r="BE133" s="48"/>
      <c r="BF133" s="48"/>
      <c r="BG133" s="32" t="s">
        <v>262</v>
      </c>
      <c r="BH133" s="152"/>
    </row>
    <row r="134" spans="1:186" x14ac:dyDescent="0.25">
      <c r="A134" s="314"/>
      <c r="B134" s="1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318"/>
      <c r="R134" s="318"/>
      <c r="S134" s="318"/>
      <c r="T134" s="318"/>
      <c r="U134" s="318"/>
      <c r="V134" s="318"/>
      <c r="W134" s="318"/>
      <c r="X134" s="318"/>
      <c r="Y134" s="318"/>
      <c r="Z134" s="318"/>
      <c r="AA134" s="318"/>
      <c r="AB134" s="318"/>
      <c r="AC134" s="318"/>
      <c r="AD134" s="318"/>
      <c r="AE134" s="318"/>
      <c r="AF134" s="318"/>
      <c r="AG134" s="318"/>
      <c r="AH134" s="318"/>
      <c r="AI134" s="318"/>
      <c r="AJ134" s="318"/>
      <c r="AK134" s="319"/>
      <c r="AL134" s="320"/>
      <c r="AM134" s="320"/>
      <c r="AN134" s="314"/>
      <c r="AO134" s="320"/>
      <c r="AP134" s="320"/>
      <c r="AQ134" s="320"/>
      <c r="AR134" s="320"/>
      <c r="AS134" s="314"/>
      <c r="AT134" s="320"/>
      <c r="AU134" s="314"/>
      <c r="AV134" s="314"/>
      <c r="AW134" s="321"/>
      <c r="AX134" s="321"/>
      <c r="AY134" s="321"/>
      <c r="AZ134" s="321"/>
      <c r="BA134" s="274"/>
      <c r="BB134" s="303">
        <f>SUM(BB4:BB132)</f>
        <v>166480</v>
      </c>
      <c r="BG134" s="32" t="s">
        <v>262</v>
      </c>
      <c r="BH134" s="153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</row>
    <row r="135" spans="1:186" x14ac:dyDescent="0.25">
      <c r="A135" s="314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316"/>
      <c r="R135" s="316"/>
      <c r="S135" s="316"/>
      <c r="T135" s="316"/>
      <c r="U135" s="316"/>
      <c r="V135" s="316"/>
      <c r="W135" s="316"/>
      <c r="X135" s="316"/>
      <c r="Y135" s="316"/>
      <c r="Z135" s="316"/>
      <c r="AA135" s="316"/>
      <c r="AB135" s="316"/>
      <c r="AC135" s="316"/>
      <c r="AD135" s="316"/>
      <c r="AE135" s="316"/>
      <c r="AF135" s="316"/>
      <c r="AG135" s="316"/>
      <c r="AH135" s="316"/>
      <c r="AI135" s="316"/>
      <c r="AJ135" s="316"/>
      <c r="AK135" s="317"/>
      <c r="AL135" s="314"/>
      <c r="AM135" s="314"/>
      <c r="AN135" s="314"/>
      <c r="AO135" s="314"/>
      <c r="AP135" s="314"/>
      <c r="AQ135" s="314"/>
      <c r="AR135" s="314"/>
      <c r="AS135" s="314"/>
      <c r="AT135" s="314"/>
      <c r="AU135" s="314"/>
      <c r="AV135" s="314"/>
      <c r="AW135" s="274"/>
      <c r="AX135" s="274"/>
      <c r="AY135" s="274"/>
      <c r="AZ135" s="274"/>
      <c r="BA135" s="274"/>
      <c r="BB135" s="302">
        <v>76944.27</v>
      </c>
      <c r="BC135" s="87">
        <f>SUM(BC4:BC133)</f>
        <v>76944.27</v>
      </c>
      <c r="BD135" s="87">
        <f>SUM(BD4:BD133)</f>
        <v>9392.25</v>
      </c>
      <c r="BE135" s="87">
        <f>SUM(BE4:BE133)</f>
        <v>8000</v>
      </c>
      <c r="BF135" s="87"/>
      <c r="BG135" s="32" t="s">
        <v>821</v>
      </c>
      <c r="BH135" s="150"/>
      <c r="BI135" s="54">
        <f>+BE135+BD135+BC135</f>
        <v>94336.52</v>
      </c>
      <c r="BJ135" s="54">
        <f>BB134-BI135</f>
        <v>72143.48</v>
      </c>
    </row>
    <row r="136" spans="1:186" x14ac:dyDescent="0.25">
      <c r="A136" s="314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316"/>
      <c r="R136" s="316"/>
      <c r="S136" s="316"/>
      <c r="T136" s="316"/>
      <c r="U136" s="316"/>
      <c r="V136" s="316"/>
      <c r="W136" s="316"/>
      <c r="X136" s="316"/>
      <c r="Y136" s="316"/>
      <c r="Z136" s="316"/>
      <c r="AA136" s="316"/>
      <c r="AB136" s="316"/>
      <c r="AC136" s="316"/>
      <c r="AD136" s="316"/>
      <c r="AE136" s="316"/>
      <c r="AF136" s="316"/>
      <c r="AG136" s="316"/>
      <c r="AH136" s="316"/>
      <c r="AI136" s="316"/>
      <c r="AJ136" s="316"/>
      <c r="AK136" s="322"/>
      <c r="AL136" s="314"/>
      <c r="AM136" s="314"/>
      <c r="AN136" s="314"/>
      <c r="AO136" s="314"/>
      <c r="AP136" s="314"/>
      <c r="AQ136" s="314"/>
      <c r="AR136" s="314"/>
      <c r="AS136" s="314"/>
      <c r="AT136" s="314"/>
      <c r="AU136" s="314"/>
      <c r="AV136" s="314"/>
      <c r="AW136" s="274"/>
      <c r="AX136" s="274"/>
      <c r="AY136" s="274"/>
      <c r="AZ136" s="274"/>
      <c r="BA136" s="274"/>
      <c r="BB136" s="304"/>
      <c r="BC136" s="289">
        <f>BB135-BC135</f>
        <v>0</v>
      </c>
      <c r="BH136" s="149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</row>
    <row r="137" spans="1:186" ht="15.75" thickBot="1" x14ac:dyDescent="0.3">
      <c r="A137" s="314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316"/>
      <c r="R137" s="316"/>
      <c r="S137" s="316"/>
      <c r="T137" s="316"/>
      <c r="U137" s="316"/>
      <c r="V137" s="316"/>
      <c r="W137" s="316"/>
      <c r="X137" s="316"/>
      <c r="Y137" s="316"/>
      <c r="Z137" s="316"/>
      <c r="AA137" s="316"/>
      <c r="AB137" s="316"/>
      <c r="AC137" s="316"/>
      <c r="AD137" s="316"/>
      <c r="AE137" s="316"/>
      <c r="AF137" s="316"/>
      <c r="AG137" s="316"/>
      <c r="AH137" s="316"/>
      <c r="AI137" s="316"/>
      <c r="AJ137" s="316"/>
      <c r="AK137" s="317"/>
      <c r="AL137" s="314"/>
      <c r="AM137" s="314"/>
      <c r="AN137" s="314"/>
      <c r="AO137" s="314"/>
      <c r="AP137" s="314"/>
      <c r="AQ137" s="314"/>
      <c r="AR137" s="314"/>
      <c r="AS137" s="314"/>
      <c r="AT137" s="314"/>
      <c r="AU137" s="314"/>
      <c r="AV137" s="314"/>
      <c r="AW137" s="274"/>
      <c r="AX137" s="274"/>
      <c r="AY137" s="274"/>
      <c r="AZ137" s="274"/>
      <c r="BA137" s="274"/>
      <c r="BB137" s="305">
        <v>15932</v>
      </c>
      <c r="BC137" s="210"/>
      <c r="BD137" s="210"/>
      <c r="BE137" s="210">
        <f>BB137-BE135</f>
        <v>7932</v>
      </c>
      <c r="BF137" s="210"/>
      <c r="BG137" s="212" t="s">
        <v>823</v>
      </c>
      <c r="BH137" s="149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</row>
    <row r="138" spans="1:186" s="28" customFormat="1" ht="15.75" thickBot="1" x14ac:dyDescent="0.3">
      <c r="A138" s="314"/>
      <c r="B138" s="13"/>
      <c r="C138" s="123"/>
      <c r="D138" s="123"/>
      <c r="E138" s="123"/>
      <c r="F138" s="123"/>
      <c r="G138" s="123"/>
      <c r="H138" s="123"/>
      <c r="I138" s="123"/>
      <c r="J138" s="123"/>
      <c r="K138" s="123"/>
      <c r="L138" s="13"/>
      <c r="M138" s="13"/>
      <c r="N138" s="13"/>
      <c r="O138" s="13"/>
      <c r="P138" s="13"/>
      <c r="Q138" s="316"/>
      <c r="R138" s="316"/>
      <c r="S138" s="316"/>
      <c r="T138" s="316"/>
      <c r="U138" s="316"/>
      <c r="V138" s="316"/>
      <c r="W138" s="316"/>
      <c r="X138" s="316"/>
      <c r="Y138" s="316"/>
      <c r="Z138" s="316"/>
      <c r="AA138" s="316"/>
      <c r="AB138" s="316"/>
      <c r="AC138" s="316"/>
      <c r="AD138" s="316"/>
      <c r="AE138" s="316"/>
      <c r="AF138" s="316"/>
      <c r="AG138" s="316"/>
      <c r="AH138" s="316"/>
      <c r="AI138" s="316"/>
      <c r="AJ138" s="316"/>
      <c r="AK138" s="317"/>
      <c r="AL138" s="314"/>
      <c r="AM138" s="314"/>
      <c r="AN138" s="314"/>
      <c r="AO138" s="314"/>
      <c r="AP138" s="314"/>
      <c r="AQ138" s="314"/>
      <c r="AR138" s="314"/>
      <c r="AS138" s="314"/>
      <c r="AT138" s="314"/>
      <c r="AU138" s="314"/>
      <c r="AV138" s="314"/>
      <c r="AW138" s="274"/>
      <c r="AX138" s="274"/>
      <c r="AY138" s="274"/>
      <c r="AZ138" s="274"/>
      <c r="BA138" s="274"/>
      <c r="BB138" s="306">
        <v>9392.25</v>
      </c>
      <c r="BC138" s="209"/>
      <c r="BD138" s="209">
        <f>BB138-BD135</f>
        <v>0</v>
      </c>
      <c r="BE138" s="209"/>
      <c r="BF138" s="209"/>
      <c r="BG138" s="211" t="s">
        <v>824</v>
      </c>
      <c r="BH138" s="149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</row>
    <row r="139" spans="1:186" s="28" customFormat="1" x14ac:dyDescent="0.25">
      <c r="A139" s="314"/>
      <c r="B139" s="13"/>
      <c r="C139" s="123"/>
      <c r="D139" s="123"/>
      <c r="E139" s="123"/>
      <c r="F139" s="123"/>
      <c r="G139" s="123"/>
      <c r="H139" s="123"/>
      <c r="I139" s="123"/>
      <c r="J139" s="123"/>
      <c r="K139" s="123"/>
      <c r="L139" s="13"/>
      <c r="M139" s="13"/>
      <c r="N139" s="13"/>
      <c r="O139" s="13"/>
      <c r="P139" s="13"/>
      <c r="Q139" s="316"/>
      <c r="R139" s="316"/>
      <c r="S139" s="316"/>
      <c r="T139" s="316"/>
      <c r="U139" s="316"/>
      <c r="V139" s="316"/>
      <c r="W139" s="316"/>
      <c r="X139" s="316"/>
      <c r="Y139" s="316"/>
      <c r="Z139" s="316"/>
      <c r="AA139" s="316"/>
      <c r="AB139" s="316"/>
      <c r="AC139" s="316"/>
      <c r="AD139" s="316"/>
      <c r="AE139" s="316"/>
      <c r="AF139" s="316"/>
      <c r="AG139" s="316"/>
      <c r="AH139" s="316"/>
      <c r="AI139" s="316"/>
      <c r="AJ139" s="316"/>
      <c r="AK139" s="317"/>
      <c r="AL139" s="314"/>
      <c r="AM139" s="314"/>
      <c r="AN139" s="314"/>
      <c r="AO139" s="314"/>
      <c r="AP139" s="314"/>
      <c r="AQ139" s="314"/>
      <c r="AR139" s="314"/>
      <c r="AS139" s="314"/>
      <c r="AT139" s="314"/>
      <c r="AU139" s="314"/>
      <c r="AV139" s="314"/>
      <c r="AW139" s="274"/>
      <c r="AX139" s="274"/>
      <c r="AY139" s="274"/>
      <c r="AZ139" s="274"/>
      <c r="BA139" s="274"/>
      <c r="BB139" s="287"/>
      <c r="BG139" s="33" t="s">
        <v>262</v>
      </c>
      <c r="BH139" s="149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</row>
    <row r="140" spans="1:186" s="28" customFormat="1" ht="18.75" x14ac:dyDescent="0.3">
      <c r="A140" s="314"/>
      <c r="B140" s="13"/>
      <c r="C140" s="12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316"/>
      <c r="R140" s="316"/>
      <c r="S140" s="316"/>
      <c r="T140" s="316"/>
      <c r="U140" s="316"/>
      <c r="V140" s="316"/>
      <c r="W140" s="316"/>
      <c r="X140" s="316"/>
      <c r="Y140" s="316"/>
      <c r="Z140" s="316"/>
      <c r="AA140" s="316"/>
      <c r="AB140" s="316"/>
      <c r="AC140" s="316"/>
      <c r="AD140" s="316"/>
      <c r="AE140" s="316"/>
      <c r="AF140" s="316"/>
      <c r="AG140" s="316"/>
      <c r="AH140" s="316"/>
      <c r="AI140" s="316"/>
      <c r="AJ140" s="316"/>
      <c r="AK140" s="317"/>
      <c r="AL140" s="314"/>
      <c r="AM140" s="314"/>
      <c r="AN140" s="314"/>
      <c r="AO140" s="314"/>
      <c r="AP140" s="314"/>
      <c r="AQ140" s="314"/>
      <c r="AR140" s="314"/>
      <c r="AS140" s="314"/>
      <c r="AT140" s="314"/>
      <c r="AU140" s="314"/>
      <c r="AV140" s="314"/>
      <c r="AW140" s="274"/>
      <c r="AX140" s="274"/>
      <c r="AY140" s="274"/>
      <c r="AZ140" s="274"/>
      <c r="BA140" s="274"/>
      <c r="BB140" s="307" t="e">
        <f>BB135+BB138+BB137+#REF!</f>
        <v>#REF!</v>
      </c>
      <c r="BC140" s="213"/>
      <c r="BD140" s="213"/>
      <c r="BE140" s="213"/>
      <c r="BF140" s="213"/>
      <c r="BG140" s="33" t="s">
        <v>822</v>
      </c>
      <c r="BH140" s="149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</row>
    <row r="141" spans="1:186" x14ac:dyDescent="0.25">
      <c r="A141" s="314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323"/>
      <c r="AL141" s="314"/>
      <c r="AM141" s="314"/>
      <c r="AN141" s="314"/>
      <c r="AO141" s="314"/>
      <c r="AP141" s="314"/>
      <c r="AQ141" s="314"/>
      <c r="AR141" s="314"/>
      <c r="AS141" s="314"/>
      <c r="AT141" s="314"/>
      <c r="AU141" s="314"/>
      <c r="AV141" s="314"/>
      <c r="AW141" s="274"/>
      <c r="AX141" s="274"/>
      <c r="AY141" s="274"/>
      <c r="AZ141" s="274"/>
      <c r="BA141" s="314"/>
      <c r="BB141" s="6"/>
      <c r="BC141"/>
      <c r="BD141"/>
      <c r="BE141"/>
      <c r="BF141"/>
      <c r="BG141" s="56"/>
    </row>
    <row r="142" spans="1:186" x14ac:dyDescent="0.25">
      <c r="A142" s="314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323"/>
      <c r="AL142" s="314"/>
      <c r="AM142" s="314"/>
      <c r="AN142" s="314"/>
      <c r="AO142" s="314"/>
      <c r="AP142" s="314"/>
      <c r="AQ142" s="314"/>
      <c r="AR142" s="314"/>
      <c r="AS142" s="314"/>
      <c r="AT142" s="314"/>
      <c r="AU142" s="314"/>
      <c r="AV142" s="314"/>
      <c r="AW142" s="274"/>
      <c r="AX142" s="274"/>
      <c r="AY142" s="274"/>
      <c r="AZ142" s="274"/>
      <c r="BA142" s="314"/>
      <c r="BB142" s="6"/>
      <c r="BC142"/>
      <c r="BD142"/>
      <c r="BE142"/>
      <c r="BF142"/>
      <c r="BG142" s="56"/>
    </row>
    <row r="143" spans="1:186" x14ac:dyDescent="0.25">
      <c r="AW143" s="10"/>
      <c r="AX143" s="10"/>
      <c r="AY143" s="10"/>
      <c r="AZ143" s="10"/>
      <c r="BB143" s="6"/>
      <c r="BC143"/>
      <c r="BD143"/>
      <c r="BE143"/>
      <c r="BF143"/>
      <c r="BG143" s="56"/>
    </row>
    <row r="144" spans="1:186" x14ac:dyDescent="0.25">
      <c r="AW144" s="10"/>
      <c r="AX144" s="10"/>
      <c r="AY144" s="10"/>
      <c r="AZ144" s="10"/>
      <c r="BB144" s="6"/>
      <c r="BC144"/>
      <c r="BD144"/>
      <c r="BE144"/>
      <c r="BF144"/>
      <c r="BG144" s="56"/>
    </row>
    <row r="145" spans="49:59" x14ac:dyDescent="0.25">
      <c r="AW145" s="10"/>
      <c r="AX145" s="10"/>
      <c r="AY145" s="10"/>
      <c r="AZ145" s="10"/>
      <c r="BB145" s="6"/>
      <c r="BC145"/>
      <c r="BD145"/>
      <c r="BE145"/>
      <c r="BF145"/>
      <c r="BG145" s="56"/>
    </row>
    <row r="146" spans="49:59" x14ac:dyDescent="0.25">
      <c r="AW146" s="10"/>
      <c r="AX146" s="10"/>
      <c r="AY146" s="10"/>
      <c r="AZ146" s="10"/>
      <c r="BB146" s="6"/>
      <c r="BC146"/>
      <c r="BD146"/>
      <c r="BE146"/>
      <c r="BF146"/>
      <c r="BG146" s="56"/>
    </row>
    <row r="147" spans="49:59" x14ac:dyDescent="0.25">
      <c r="AW147" s="10"/>
      <c r="AX147" s="10"/>
      <c r="AY147" s="10"/>
      <c r="AZ147" s="10"/>
      <c r="BB147" s="6"/>
      <c r="BC147"/>
      <c r="BD147"/>
      <c r="BE147"/>
      <c r="BF147"/>
      <c r="BG147" s="56"/>
    </row>
    <row r="148" spans="49:59" x14ac:dyDescent="0.25">
      <c r="AW148" s="10"/>
      <c r="AX148" s="10"/>
      <c r="AY148" s="10"/>
      <c r="AZ148" s="10"/>
      <c r="BB148" s="6"/>
      <c r="BC148"/>
      <c r="BD148"/>
      <c r="BE148"/>
      <c r="BF148"/>
      <c r="BG148" s="56"/>
    </row>
    <row r="149" spans="49:59" x14ac:dyDescent="0.25">
      <c r="AW149" s="10"/>
      <c r="AX149" s="10"/>
      <c r="AY149" s="10"/>
      <c r="AZ149" s="10"/>
      <c r="BB149" s="6"/>
      <c r="BC149"/>
      <c r="BD149"/>
      <c r="BE149"/>
      <c r="BF149"/>
      <c r="BG149" s="56"/>
    </row>
    <row r="150" spans="49:59" x14ac:dyDescent="0.25">
      <c r="AW150" s="10"/>
      <c r="AX150" s="10"/>
      <c r="AY150" s="10"/>
      <c r="AZ150" s="10"/>
      <c r="BB150" s="6"/>
      <c r="BC150"/>
      <c r="BD150"/>
      <c r="BE150"/>
      <c r="BF150"/>
      <c r="BG150" s="56"/>
    </row>
    <row r="151" spans="49:59" x14ac:dyDescent="0.25">
      <c r="AW151" s="10"/>
      <c r="AX151" s="10"/>
      <c r="AY151" s="10"/>
      <c r="AZ151" s="10"/>
      <c r="BB151" s="6"/>
      <c r="BC151"/>
      <c r="BD151"/>
      <c r="BE151"/>
      <c r="BF151"/>
      <c r="BG151" s="56"/>
    </row>
    <row r="152" spans="49:59" x14ac:dyDescent="0.25">
      <c r="AW152" s="10"/>
      <c r="AX152" s="10"/>
      <c r="AY152" s="10"/>
      <c r="AZ152" s="10"/>
      <c r="BB152" s="6"/>
      <c r="BC152"/>
      <c r="BD152"/>
      <c r="BE152"/>
      <c r="BF152"/>
      <c r="BG152" s="56"/>
    </row>
    <row r="153" spans="49:59" x14ac:dyDescent="0.25">
      <c r="AW153" s="10"/>
      <c r="AX153" s="10"/>
      <c r="AY153" s="10"/>
      <c r="AZ153" s="10"/>
      <c r="BB153" s="6"/>
      <c r="BC153"/>
      <c r="BD153"/>
      <c r="BE153"/>
      <c r="BF153"/>
      <c r="BG153" s="56"/>
    </row>
    <row r="154" spans="49:59" x14ac:dyDescent="0.25">
      <c r="AW154" s="10"/>
      <c r="AX154" s="10"/>
      <c r="AY154" s="10"/>
      <c r="AZ154" s="10"/>
      <c r="BB154" s="6"/>
      <c r="BC154"/>
      <c r="BD154"/>
      <c r="BE154"/>
      <c r="BF154"/>
      <c r="BG154" s="56"/>
    </row>
    <row r="155" spans="49:59" x14ac:dyDescent="0.25">
      <c r="AW155" s="10"/>
      <c r="AX155" s="10"/>
      <c r="AY155" s="10"/>
      <c r="AZ155" s="10"/>
      <c r="BB155" s="288"/>
      <c r="BC155" s="53"/>
      <c r="BD155" s="53"/>
      <c r="BE155" s="53"/>
      <c r="BF155" s="53"/>
    </row>
    <row r="156" spans="49:59" x14ac:dyDescent="0.25">
      <c r="AW156" s="10"/>
      <c r="AX156" s="10"/>
      <c r="AY156" s="10"/>
      <c r="AZ156" s="10"/>
    </row>
    <row r="157" spans="49:59" x14ac:dyDescent="0.25">
      <c r="AW157" s="10"/>
      <c r="AX157" s="10"/>
      <c r="AY157" s="10"/>
      <c r="AZ157" s="10"/>
    </row>
    <row r="158" spans="49:59" x14ac:dyDescent="0.25">
      <c r="AW158" s="10"/>
      <c r="AX158" s="10"/>
      <c r="AY158" s="10"/>
      <c r="AZ158" s="10"/>
    </row>
    <row r="159" spans="49:59" x14ac:dyDescent="0.25">
      <c r="AW159" s="10"/>
      <c r="AX159" s="10"/>
      <c r="AY159" s="10"/>
      <c r="AZ159" s="10"/>
    </row>
    <row r="160" spans="49:59" x14ac:dyDescent="0.25">
      <c r="AW160" s="10"/>
      <c r="AX160" s="10"/>
      <c r="AY160" s="10"/>
      <c r="AZ160" s="10"/>
    </row>
    <row r="161" spans="49:52" x14ac:dyDescent="0.25">
      <c r="AW161" s="10"/>
      <c r="AX161" s="10"/>
      <c r="AY161" s="10"/>
      <c r="AZ161" s="10"/>
    </row>
    <row r="162" spans="49:52" x14ac:dyDescent="0.25">
      <c r="AW162" s="10"/>
      <c r="AX162" s="10"/>
      <c r="AY162" s="10"/>
      <c r="AZ162" s="10"/>
    </row>
    <row r="163" spans="49:52" x14ac:dyDescent="0.25">
      <c r="AW163" s="10"/>
      <c r="AX163" s="10"/>
      <c r="AY163" s="10"/>
      <c r="AZ163" s="10"/>
    </row>
    <row r="164" spans="49:52" x14ac:dyDescent="0.25">
      <c r="AW164" s="10"/>
      <c r="AX164" s="10"/>
      <c r="AY164" s="10"/>
      <c r="AZ164" s="10"/>
    </row>
    <row r="165" spans="49:52" x14ac:dyDescent="0.25">
      <c r="AW165" s="10"/>
      <c r="AX165" s="10"/>
      <c r="AY165" s="10"/>
      <c r="AZ165" s="10"/>
    </row>
    <row r="166" spans="49:52" x14ac:dyDescent="0.25">
      <c r="AW166" s="10"/>
      <c r="AX166" s="10"/>
      <c r="AY166" s="10"/>
      <c r="AZ166" s="10"/>
    </row>
    <row r="167" spans="49:52" x14ac:dyDescent="0.25">
      <c r="AW167" s="10"/>
      <c r="AX167" s="10"/>
      <c r="AY167" s="10"/>
      <c r="AZ167" s="10"/>
    </row>
    <row r="168" spans="49:52" x14ac:dyDescent="0.25">
      <c r="AW168" s="10"/>
      <c r="AX168" s="10"/>
      <c r="AY168" s="10"/>
      <c r="AZ168" s="10"/>
    </row>
    <row r="169" spans="49:52" x14ac:dyDescent="0.25">
      <c r="AW169" s="10"/>
      <c r="AX169" s="10"/>
      <c r="AY169" s="10"/>
      <c r="AZ169" s="10"/>
    </row>
    <row r="170" spans="49:52" x14ac:dyDescent="0.25">
      <c r="AW170" s="10"/>
      <c r="AX170" s="10"/>
      <c r="AY170" s="10"/>
      <c r="AZ170" s="10"/>
    </row>
    <row r="171" spans="49:52" x14ac:dyDescent="0.25">
      <c r="AW171" s="10"/>
      <c r="AX171" s="10"/>
      <c r="AY171" s="10"/>
      <c r="AZ171" s="10"/>
    </row>
    <row r="172" spans="49:52" x14ac:dyDescent="0.25">
      <c r="AW172" s="10"/>
      <c r="AX172" s="10"/>
      <c r="AY172" s="10"/>
      <c r="AZ172" s="10"/>
    </row>
    <row r="173" spans="49:52" x14ac:dyDescent="0.25">
      <c r="AW173" s="10"/>
      <c r="AX173" s="10"/>
      <c r="AY173" s="10"/>
      <c r="AZ173" s="10"/>
    </row>
    <row r="174" spans="49:52" x14ac:dyDescent="0.25">
      <c r="AW174" s="10"/>
      <c r="AX174" s="10"/>
      <c r="AY174" s="10"/>
      <c r="AZ174" s="10"/>
    </row>
    <row r="175" spans="49:52" x14ac:dyDescent="0.25">
      <c r="AW175" s="10"/>
      <c r="AX175" s="10"/>
      <c r="AY175" s="10"/>
      <c r="AZ175" s="10"/>
    </row>
    <row r="176" spans="49:52" x14ac:dyDescent="0.25">
      <c r="AW176" s="10"/>
      <c r="AX176" s="10"/>
      <c r="AY176" s="10"/>
      <c r="AZ176" s="10"/>
    </row>
    <row r="177" spans="49:52" x14ac:dyDescent="0.25">
      <c r="AW177" s="10"/>
      <c r="AX177" s="10"/>
      <c r="AY177" s="10"/>
      <c r="AZ177" s="10"/>
    </row>
    <row r="178" spans="49:52" x14ac:dyDescent="0.25">
      <c r="AW178" s="10"/>
      <c r="AX178" s="10"/>
      <c r="AY178" s="10"/>
      <c r="AZ178" s="10"/>
    </row>
    <row r="179" spans="49:52" x14ac:dyDescent="0.25">
      <c r="AW179" s="10"/>
      <c r="AX179" s="10"/>
      <c r="AY179" s="10"/>
      <c r="AZ179" s="10"/>
    </row>
    <row r="180" spans="49:52" x14ac:dyDescent="0.25">
      <c r="AW180" s="10"/>
      <c r="AX180" s="10"/>
      <c r="AY180" s="10"/>
      <c r="AZ180" s="10"/>
    </row>
    <row r="181" spans="49:52" x14ac:dyDescent="0.25">
      <c r="AW181" s="10"/>
      <c r="AX181" s="10"/>
      <c r="AY181" s="10"/>
      <c r="AZ181" s="10"/>
    </row>
    <row r="182" spans="49:52" x14ac:dyDescent="0.25">
      <c r="AW182" s="10"/>
      <c r="AX182" s="10"/>
      <c r="AY182" s="10"/>
      <c r="AZ182" s="10"/>
    </row>
    <row r="183" spans="49:52" x14ac:dyDescent="0.25">
      <c r="AW183" s="10"/>
      <c r="AX183" s="10"/>
      <c r="AY183" s="10"/>
      <c r="AZ183" s="10"/>
    </row>
    <row r="184" spans="49:52" x14ac:dyDescent="0.25">
      <c r="AW184" s="10"/>
      <c r="AX184" s="10"/>
      <c r="AY184" s="10"/>
      <c r="AZ184" s="10"/>
    </row>
    <row r="185" spans="49:52" x14ac:dyDescent="0.25">
      <c r="AW185" s="10"/>
      <c r="AX185" s="10"/>
      <c r="AY185" s="10"/>
      <c r="AZ185" s="10"/>
    </row>
    <row r="186" spans="49:52" x14ac:dyDescent="0.25">
      <c r="AW186" s="10"/>
      <c r="AX186" s="10"/>
      <c r="AY186" s="10"/>
      <c r="AZ186" s="10"/>
    </row>
    <row r="187" spans="49:52" x14ac:dyDescent="0.25">
      <c r="AW187" s="10"/>
      <c r="AX187" s="10"/>
      <c r="AY187" s="10"/>
      <c r="AZ187" s="10"/>
    </row>
    <row r="188" spans="49:52" x14ac:dyDescent="0.25">
      <c r="AW188" s="10"/>
      <c r="AX188" s="10"/>
      <c r="AY188" s="10"/>
      <c r="AZ188" s="10"/>
    </row>
    <row r="189" spans="49:52" x14ac:dyDescent="0.25">
      <c r="AW189" s="10"/>
      <c r="AX189" s="10"/>
      <c r="AY189" s="10"/>
      <c r="AZ189" s="10"/>
    </row>
    <row r="190" spans="49:52" x14ac:dyDescent="0.25">
      <c r="AW190" s="10"/>
      <c r="AX190" s="10"/>
      <c r="AY190" s="10"/>
      <c r="AZ190" s="10"/>
    </row>
    <row r="191" spans="49:52" x14ac:dyDescent="0.25">
      <c r="AW191" s="10"/>
      <c r="AX191" s="10"/>
      <c r="AY191" s="10"/>
      <c r="AZ191" s="10"/>
    </row>
    <row r="192" spans="49:52" x14ac:dyDescent="0.25">
      <c r="AW192" s="10"/>
      <c r="AX192" s="10"/>
      <c r="AY192" s="10"/>
      <c r="AZ192" s="10"/>
    </row>
    <row r="193" spans="49:52" x14ac:dyDescent="0.25">
      <c r="AW193" s="10"/>
      <c r="AX193" s="10"/>
      <c r="AY193" s="10"/>
      <c r="AZ193" s="10"/>
    </row>
    <row r="194" spans="49:52" x14ac:dyDescent="0.25">
      <c r="AW194" s="10"/>
      <c r="AX194" s="10"/>
      <c r="AY194" s="10"/>
      <c r="AZ194" s="10"/>
    </row>
    <row r="195" spans="49:52" x14ac:dyDescent="0.25">
      <c r="AW195" s="10"/>
      <c r="AX195" s="10"/>
      <c r="AY195" s="10"/>
      <c r="AZ195" s="10"/>
    </row>
    <row r="196" spans="49:52" x14ac:dyDescent="0.25">
      <c r="AW196" s="10"/>
      <c r="AX196" s="10"/>
      <c r="AY196" s="10"/>
      <c r="AZ196" s="10"/>
    </row>
    <row r="197" spans="49:52" x14ac:dyDescent="0.25">
      <c r="AW197" s="10"/>
      <c r="AX197" s="10"/>
      <c r="AY197" s="10"/>
      <c r="AZ197" s="10"/>
    </row>
    <row r="198" spans="49:52" x14ac:dyDescent="0.25">
      <c r="AW198" s="10"/>
      <c r="AX198" s="10"/>
      <c r="AY198" s="10"/>
      <c r="AZ198" s="10"/>
    </row>
    <row r="199" spans="49:52" x14ac:dyDescent="0.25">
      <c r="AW199" s="10"/>
      <c r="AX199" s="10"/>
      <c r="AY199" s="10"/>
      <c r="AZ199" s="10"/>
    </row>
    <row r="200" spans="49:52" x14ac:dyDescent="0.25">
      <c r="AW200" s="10"/>
      <c r="AX200" s="10"/>
      <c r="AY200" s="10"/>
      <c r="AZ200" s="10"/>
    </row>
    <row r="201" spans="49:52" x14ac:dyDescent="0.25">
      <c r="AW201" s="10"/>
      <c r="AX201" s="10"/>
      <c r="AY201" s="10"/>
      <c r="AZ201" s="10"/>
    </row>
    <row r="202" spans="49:52" x14ac:dyDescent="0.25">
      <c r="AW202" s="10"/>
      <c r="AX202" s="10"/>
      <c r="AY202" s="10"/>
      <c r="AZ202" s="10"/>
    </row>
    <row r="203" spans="49:52" x14ac:dyDescent="0.25">
      <c r="AW203" s="10"/>
      <c r="AX203" s="10"/>
      <c r="AY203" s="10"/>
      <c r="AZ203" s="10"/>
    </row>
    <row r="204" spans="49:52" x14ac:dyDescent="0.25">
      <c r="AW204" s="10"/>
      <c r="AX204" s="10"/>
      <c r="AY204" s="10"/>
      <c r="AZ204" s="10"/>
    </row>
    <row r="205" spans="49:52" x14ac:dyDescent="0.25">
      <c r="AW205" s="10"/>
      <c r="AX205" s="10"/>
      <c r="AY205" s="10"/>
      <c r="AZ205" s="10"/>
    </row>
    <row r="206" spans="49:52" x14ac:dyDescent="0.25">
      <c r="AW206" s="10"/>
      <c r="AX206" s="10"/>
      <c r="AY206" s="10"/>
      <c r="AZ206" s="10"/>
    </row>
    <row r="207" spans="49:52" x14ac:dyDescent="0.25">
      <c r="AW207" s="10"/>
      <c r="AX207" s="10"/>
      <c r="AY207" s="10"/>
      <c r="AZ207" s="10"/>
    </row>
    <row r="208" spans="49:52" x14ac:dyDescent="0.25">
      <c r="AW208" s="10"/>
      <c r="AX208" s="10"/>
      <c r="AY208" s="10"/>
      <c r="AZ208" s="10"/>
    </row>
    <row r="209" spans="49:52" x14ac:dyDescent="0.25">
      <c r="AW209" s="10"/>
      <c r="AX209" s="10"/>
      <c r="AY209" s="10"/>
      <c r="AZ209" s="10"/>
    </row>
    <row r="210" spans="49:52" x14ac:dyDescent="0.25">
      <c r="AW210" s="10"/>
      <c r="AX210" s="10"/>
      <c r="AY210" s="10"/>
      <c r="AZ210" s="10"/>
    </row>
    <row r="211" spans="49:52" x14ac:dyDescent="0.25">
      <c r="AW211" s="10"/>
      <c r="AX211" s="10"/>
      <c r="AY211" s="10"/>
      <c r="AZ211" s="10"/>
    </row>
    <row r="212" spans="49:52" x14ac:dyDescent="0.25">
      <c r="AW212" s="10"/>
      <c r="AX212" s="10"/>
      <c r="AY212" s="10"/>
      <c r="AZ212" s="10"/>
    </row>
    <row r="213" spans="49:52" x14ac:dyDescent="0.25">
      <c r="AW213" s="10"/>
      <c r="AX213" s="10"/>
      <c r="AY213" s="10"/>
      <c r="AZ213" s="10"/>
    </row>
    <row r="214" spans="49:52" x14ac:dyDescent="0.25">
      <c r="AW214" s="10"/>
      <c r="AX214" s="10"/>
      <c r="AY214" s="10"/>
      <c r="AZ214" s="10"/>
    </row>
    <row r="215" spans="49:52" x14ac:dyDescent="0.25">
      <c r="AW215" s="10"/>
      <c r="AX215" s="10"/>
      <c r="AY215" s="10"/>
      <c r="AZ215" s="10"/>
    </row>
    <row r="216" spans="49:52" x14ac:dyDescent="0.25">
      <c r="AW216" s="10"/>
      <c r="AX216" s="10"/>
      <c r="AY216" s="10"/>
      <c r="AZ216" s="10"/>
    </row>
    <row r="217" spans="49:52" x14ac:dyDescent="0.25">
      <c r="AW217" s="10"/>
      <c r="AX217" s="10"/>
      <c r="AY217" s="10"/>
      <c r="AZ217" s="10"/>
    </row>
    <row r="218" spans="49:52" x14ac:dyDescent="0.25">
      <c r="AW218" s="10"/>
      <c r="AX218" s="10"/>
      <c r="AY218" s="10"/>
      <c r="AZ218" s="10"/>
    </row>
    <row r="219" spans="49:52" x14ac:dyDescent="0.25">
      <c r="AW219" s="10"/>
      <c r="AX219" s="10"/>
      <c r="AY219" s="10"/>
      <c r="AZ219" s="10"/>
    </row>
    <row r="220" spans="49:52" x14ac:dyDescent="0.25">
      <c r="AW220" s="10"/>
      <c r="AX220" s="10"/>
      <c r="AY220" s="10"/>
      <c r="AZ220" s="10"/>
    </row>
    <row r="221" spans="49:52" x14ac:dyDescent="0.25">
      <c r="AW221" s="10"/>
      <c r="AX221" s="10"/>
      <c r="AY221" s="10"/>
      <c r="AZ221" s="10"/>
    </row>
    <row r="222" spans="49:52" x14ac:dyDescent="0.25">
      <c r="AW222" s="10"/>
      <c r="AX222" s="10"/>
      <c r="AY222" s="10"/>
      <c r="AZ222" s="10"/>
    </row>
    <row r="223" spans="49:52" x14ac:dyDescent="0.25">
      <c r="AW223" s="10"/>
      <c r="AX223" s="10"/>
      <c r="AY223" s="10"/>
      <c r="AZ223" s="10"/>
    </row>
    <row r="224" spans="49:52" x14ac:dyDescent="0.25">
      <c r="AW224" s="10"/>
      <c r="AX224" s="10"/>
      <c r="AY224" s="10"/>
      <c r="AZ224" s="10"/>
    </row>
    <row r="225" spans="49:52" x14ac:dyDescent="0.25">
      <c r="AW225" s="10"/>
      <c r="AX225" s="10"/>
      <c r="AY225" s="10"/>
      <c r="AZ225" s="10"/>
    </row>
    <row r="226" spans="49:52" x14ac:dyDescent="0.25">
      <c r="AW226" s="10"/>
      <c r="AX226" s="10"/>
      <c r="AY226" s="10"/>
      <c r="AZ226" s="10"/>
    </row>
    <row r="227" spans="49:52" x14ac:dyDescent="0.25">
      <c r="AW227" s="10"/>
      <c r="AX227" s="10"/>
      <c r="AY227" s="10"/>
      <c r="AZ227" s="10"/>
    </row>
    <row r="228" spans="49:52" x14ac:dyDescent="0.25">
      <c r="AW228" s="10"/>
      <c r="AX228" s="10"/>
      <c r="AY228" s="10"/>
      <c r="AZ228" s="10"/>
    </row>
  </sheetData>
  <sortState xmlns:xlrd2="http://schemas.microsoft.com/office/spreadsheetml/2017/richdata2" ref="A4:GD26">
    <sortCondition ref="J4:J26"/>
    <sortCondition descending="1" ref="BA4:BA26"/>
    <sortCondition ref="AK4:AK26"/>
  </sortState>
  <phoneticPr fontId="14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B413"/>
  <sheetViews>
    <sheetView topLeftCell="B1" zoomScale="80" zoomScaleNormal="80" workbookViewId="0">
      <pane xSplit="4" ySplit="3" topLeftCell="AH4" activePane="bottomRight" state="frozen"/>
      <selection activeCell="B1" sqref="B1"/>
      <selection pane="topRight" activeCell="E1" sqref="E1"/>
      <selection pane="bottomLeft" activeCell="B4" sqref="B4"/>
      <selection pane="bottomRight" activeCell="AK27" sqref="AK27"/>
    </sheetView>
  </sheetViews>
  <sheetFormatPr defaultRowHeight="15" x14ac:dyDescent="0.25"/>
  <cols>
    <col min="1" max="1" width="8.85546875" bestFit="1" customWidth="1"/>
    <col min="2" max="2" width="8.85546875" customWidth="1"/>
    <col min="3" max="3" width="14.7109375" customWidth="1"/>
    <col min="4" max="4" width="11.28515625" customWidth="1"/>
    <col min="5" max="5" width="12.7109375" customWidth="1"/>
    <col min="6" max="6" width="23" bestFit="1" customWidth="1"/>
    <col min="7" max="7" width="20" hidden="1" customWidth="1"/>
    <col min="8" max="8" width="12.42578125" style="6" bestFit="1" customWidth="1"/>
    <col min="9" max="9" width="11.28515625" bestFit="1" customWidth="1"/>
    <col min="10" max="10" width="13.85546875" bestFit="1" customWidth="1"/>
    <col min="11" max="11" width="10.42578125" customWidth="1"/>
    <col min="12" max="12" width="13.5703125" customWidth="1"/>
    <col min="13" max="13" width="8.28515625" customWidth="1"/>
    <col min="14" max="14" width="13.5703125" customWidth="1"/>
    <col min="15" max="15" width="11.42578125" customWidth="1"/>
    <col min="16" max="24" width="13.5703125" customWidth="1"/>
    <col min="25" max="25" width="7.7109375" customWidth="1"/>
    <col min="26" max="32" width="13.5703125" customWidth="1"/>
    <col min="33" max="34" width="9.7109375" customWidth="1"/>
    <col min="35" max="35" width="8.5703125" customWidth="1"/>
    <col min="36" max="36" width="10.7109375" customWidth="1"/>
    <col min="37" max="37" width="13.5703125" customWidth="1"/>
    <col min="38" max="38" width="13.5703125" style="131" customWidth="1"/>
    <col min="39" max="40" width="9.140625" style="6" customWidth="1"/>
    <col min="41" max="41" width="13.28515625" style="6" customWidth="1"/>
    <col min="42" max="47" width="9.140625" style="6" customWidth="1"/>
    <col min="48" max="51" width="8.85546875" style="6"/>
    <col min="52" max="52" width="14" style="6" bestFit="1" customWidth="1"/>
    <col min="53" max="54" width="15.5703125" style="47" customWidth="1"/>
    <col min="55" max="55" width="14.140625" style="47" bestFit="1" customWidth="1"/>
    <col min="56" max="56" width="0.140625" style="33" customWidth="1"/>
    <col min="57" max="57" width="29" style="146" hidden="1" customWidth="1"/>
    <col min="58" max="58" width="12" hidden="1" customWidth="1"/>
    <col min="59" max="59" width="9.140625" hidden="1" customWidth="1"/>
    <col min="60" max="60" width="17.85546875" customWidth="1"/>
    <col min="61" max="61" width="17.42578125" customWidth="1"/>
    <col min="62" max="62" width="30.42578125" customWidth="1"/>
    <col min="63" max="63" width="12.85546875" customWidth="1"/>
    <col min="64" max="64" width="0.140625" customWidth="1"/>
    <col min="65" max="66" width="9.140625" hidden="1" customWidth="1"/>
    <col min="67" max="67" width="0.140625" customWidth="1"/>
    <col min="68" max="68" width="9.140625" hidden="1" customWidth="1"/>
    <col min="69" max="69" width="12.42578125" customWidth="1"/>
    <col min="70" max="70" width="11.85546875" customWidth="1"/>
  </cols>
  <sheetData>
    <row r="1" spans="1:87" ht="28.15" customHeight="1" x14ac:dyDescent="0.25">
      <c r="L1" s="120" t="s">
        <v>208</v>
      </c>
      <c r="M1" s="120"/>
      <c r="N1" s="120"/>
      <c r="O1" s="120"/>
      <c r="P1" s="120" t="s">
        <v>210</v>
      </c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 t="s">
        <v>225</v>
      </c>
      <c r="AG1" s="120"/>
      <c r="AH1" s="120"/>
      <c r="AI1" s="120" t="s">
        <v>211</v>
      </c>
      <c r="AJ1" s="120"/>
      <c r="AK1" s="108"/>
      <c r="AL1" s="139"/>
      <c r="AM1" s="114" t="s">
        <v>247</v>
      </c>
      <c r="AN1" s="115"/>
      <c r="AO1" s="116"/>
      <c r="AP1" s="161" t="s">
        <v>248</v>
      </c>
      <c r="AQ1" s="163"/>
      <c r="AR1" s="164"/>
      <c r="AS1" s="161" t="s">
        <v>253</v>
      </c>
      <c r="AT1" s="163"/>
      <c r="AU1" s="164"/>
      <c r="AV1" s="165" t="s">
        <v>0</v>
      </c>
      <c r="AW1" s="166"/>
      <c r="AX1" s="166"/>
      <c r="AY1" s="167"/>
      <c r="AZ1" s="1"/>
      <c r="BA1" s="66" t="s">
        <v>812</v>
      </c>
      <c r="BB1" s="66"/>
      <c r="BC1" s="66"/>
      <c r="BD1" s="67"/>
    </row>
    <row r="2" spans="1:87" ht="27.75" customHeight="1" x14ac:dyDescent="0.25">
      <c r="L2" s="120">
        <f>COUNTIF(L7:L32,L15)</f>
        <v>16</v>
      </c>
      <c r="M2" s="120"/>
      <c r="N2" s="120"/>
      <c r="O2" s="120">
        <f>COUNTIF(O7:O32,O7)</f>
        <v>10</v>
      </c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>
        <f>COUNTIF(AF7:AF32,AF13)</f>
        <v>15</v>
      </c>
      <c r="AG2" s="120">
        <f>COUNTIF(AG7:AG32,AG23)</f>
        <v>8</v>
      </c>
      <c r="AH2" s="120">
        <f>COUNTIF(AH7:AH32,AH7)</f>
        <v>24</v>
      </c>
      <c r="AI2" s="120"/>
      <c r="AJ2" s="120">
        <f>COUNTIF(AJ7:AJ32,AJ7)</f>
        <v>26</v>
      </c>
      <c r="AK2" s="108"/>
      <c r="AL2" s="139"/>
      <c r="AM2" s="114"/>
      <c r="AN2" s="115"/>
      <c r="AO2" s="116"/>
      <c r="AP2" s="161"/>
      <c r="AQ2" s="163"/>
      <c r="AR2" s="164"/>
      <c r="AS2" s="161"/>
      <c r="AT2" s="163"/>
      <c r="AU2" s="164"/>
      <c r="AV2" s="165">
        <f>COUNTIF(AV7:AV32,AV8)</f>
        <v>14</v>
      </c>
      <c r="AW2" s="166">
        <f>COUNTIF(AW7:AW32,AW15)</f>
        <v>7</v>
      </c>
      <c r="AX2" s="166">
        <f>COUNTIF(AX7:AX32,AX30)</f>
        <v>0</v>
      </c>
      <c r="AY2" s="167">
        <f>COUNTIF(AY7:AY32,AY24)</f>
        <v>0</v>
      </c>
      <c r="AZ2" s="1"/>
      <c r="BA2" s="66"/>
      <c r="BB2" s="66"/>
      <c r="BC2" s="66"/>
      <c r="BD2" s="67"/>
    </row>
    <row r="3" spans="1:87" ht="78.75" x14ac:dyDescent="0.25">
      <c r="A3" s="2" t="s">
        <v>6</v>
      </c>
      <c r="B3" s="2" t="s">
        <v>803</v>
      </c>
      <c r="C3" s="2" t="s">
        <v>1</v>
      </c>
      <c r="D3" s="2" t="s">
        <v>825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762</v>
      </c>
      <c r="J3" s="2" t="s">
        <v>257</v>
      </c>
      <c r="K3" s="95" t="s">
        <v>165</v>
      </c>
      <c r="L3" s="105" t="s">
        <v>205</v>
      </c>
      <c r="M3" s="105" t="s">
        <v>206</v>
      </c>
      <c r="N3" s="105" t="s">
        <v>213</v>
      </c>
      <c r="O3" s="105" t="s">
        <v>207</v>
      </c>
      <c r="P3" s="106" t="s">
        <v>214</v>
      </c>
      <c r="Q3" s="106" t="s">
        <v>215</v>
      </c>
      <c r="R3" s="106" t="s">
        <v>216</v>
      </c>
      <c r="S3" s="106" t="s">
        <v>217</v>
      </c>
      <c r="T3" s="106" t="s">
        <v>218</v>
      </c>
      <c r="U3" s="106" t="s">
        <v>220</v>
      </c>
      <c r="V3" s="106" t="s">
        <v>221</v>
      </c>
      <c r="W3" s="106" t="s">
        <v>222</v>
      </c>
      <c r="X3" s="106" t="s">
        <v>223</v>
      </c>
      <c r="Y3" s="106" t="s">
        <v>219</v>
      </c>
      <c r="Z3" s="106" t="s">
        <v>235</v>
      </c>
      <c r="AA3" s="106" t="s">
        <v>236</v>
      </c>
      <c r="AB3" s="106" t="s">
        <v>237</v>
      </c>
      <c r="AC3" s="106" t="s">
        <v>238</v>
      </c>
      <c r="AD3" s="106" t="s">
        <v>224</v>
      </c>
      <c r="AE3" s="106" t="s">
        <v>259</v>
      </c>
      <c r="AF3" s="113" t="s">
        <v>827</v>
      </c>
      <c r="AG3" s="113" t="s">
        <v>376</v>
      </c>
      <c r="AH3" s="113" t="s">
        <v>227</v>
      </c>
      <c r="AI3" s="107" t="s">
        <v>211</v>
      </c>
      <c r="AJ3" s="107" t="s">
        <v>228</v>
      </c>
      <c r="AK3" s="112" t="s">
        <v>239</v>
      </c>
      <c r="AL3" s="140" t="s">
        <v>209</v>
      </c>
      <c r="AM3" s="1" t="s">
        <v>240</v>
      </c>
      <c r="AN3" s="112" t="s">
        <v>241</v>
      </c>
      <c r="AO3" s="110" t="s">
        <v>242</v>
      </c>
      <c r="AP3" s="1" t="s">
        <v>250</v>
      </c>
      <c r="AQ3" s="1" t="s">
        <v>243</v>
      </c>
      <c r="AR3" s="110" t="s">
        <v>244</v>
      </c>
      <c r="AS3" s="1" t="s">
        <v>204</v>
      </c>
      <c r="AT3" s="112" t="s">
        <v>245</v>
      </c>
      <c r="AU3" s="110" t="s">
        <v>246</v>
      </c>
      <c r="AV3" s="3" t="s">
        <v>543</v>
      </c>
      <c r="AW3" s="3" t="s">
        <v>544</v>
      </c>
      <c r="AX3" s="3" t="s">
        <v>545</v>
      </c>
      <c r="AY3" s="3" t="s">
        <v>546</v>
      </c>
      <c r="AZ3" s="110" t="s">
        <v>249</v>
      </c>
      <c r="BA3" s="66" t="s">
        <v>813</v>
      </c>
      <c r="BB3" s="66" t="s">
        <v>843</v>
      </c>
      <c r="BC3" s="66" t="s">
        <v>844</v>
      </c>
      <c r="BD3" s="68" t="s">
        <v>7</v>
      </c>
      <c r="BE3" s="147" t="s">
        <v>8</v>
      </c>
    </row>
    <row r="4" spans="1:87" s="13" customFormat="1" x14ac:dyDescent="0.25">
      <c r="A4" s="4">
        <v>1</v>
      </c>
      <c r="B4" s="257">
        <v>1</v>
      </c>
      <c r="C4" s="257" t="s">
        <v>425</v>
      </c>
      <c r="D4" s="257" t="s">
        <v>826</v>
      </c>
      <c r="E4" s="257" t="s">
        <v>871</v>
      </c>
      <c r="F4" s="257" t="s">
        <v>888</v>
      </c>
      <c r="G4" s="347" t="s">
        <v>104</v>
      </c>
      <c r="H4" s="353">
        <v>45455</v>
      </c>
      <c r="I4" s="348"/>
      <c r="J4" s="347"/>
      <c r="K4" s="258"/>
      <c r="L4" s="258"/>
      <c r="M4" s="258"/>
      <c r="N4" s="258"/>
      <c r="O4" s="258" t="s">
        <v>258</v>
      </c>
      <c r="P4" s="258"/>
      <c r="Q4" s="258"/>
      <c r="R4" s="258"/>
      <c r="S4" s="258"/>
      <c r="T4" s="258"/>
      <c r="U4" s="258"/>
      <c r="V4" s="351" t="s">
        <v>258</v>
      </c>
      <c r="W4" s="258"/>
      <c r="X4" s="258"/>
      <c r="Y4" s="258"/>
      <c r="Z4" s="258"/>
      <c r="AA4" s="258"/>
      <c r="AB4" s="258"/>
      <c r="AC4" s="258"/>
      <c r="AD4" s="258"/>
      <c r="AE4" s="258"/>
      <c r="AF4" s="258" t="s">
        <v>258</v>
      </c>
      <c r="AG4" s="258"/>
      <c r="AH4" s="258" t="s">
        <v>258</v>
      </c>
      <c r="AI4" s="258"/>
      <c r="AJ4" s="258" t="s">
        <v>258</v>
      </c>
      <c r="AK4" s="258"/>
      <c r="AL4" s="260">
        <v>1178.9000000000001</v>
      </c>
      <c r="AM4" s="261">
        <v>20</v>
      </c>
      <c r="AN4" s="261"/>
      <c r="AO4" s="261">
        <f t="shared" ref="AO4:AO34" si="0">AM4+AN4</f>
        <v>20</v>
      </c>
      <c r="AP4" s="261">
        <v>30</v>
      </c>
      <c r="AQ4" s="261"/>
      <c r="AR4" s="261">
        <f t="shared" ref="AR4:AR31" si="1">AP4+AQ4</f>
        <v>30</v>
      </c>
      <c r="AS4" s="261">
        <v>0</v>
      </c>
      <c r="AT4" s="261">
        <v>5</v>
      </c>
      <c r="AU4" s="261">
        <f t="shared" ref="AU4:AU14" si="2">AT4*AS4</f>
        <v>0</v>
      </c>
      <c r="AV4" s="262">
        <v>10</v>
      </c>
      <c r="AW4" s="262"/>
      <c r="AX4" s="262"/>
      <c r="AY4" s="262"/>
      <c r="AZ4" s="262">
        <f t="shared" ref="AZ4:AZ31" si="3">AY4+AX4+AW4+AV4+AU4+AR4+AO4</f>
        <v>60</v>
      </c>
      <c r="BA4" s="292">
        <v>1200</v>
      </c>
      <c r="BB4" s="292"/>
      <c r="BC4" s="292">
        <v>1200</v>
      </c>
      <c r="BD4" s="32"/>
      <c r="BE4" s="148"/>
      <c r="BF4">
        <f>LEN(BE4)</f>
        <v>0</v>
      </c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7" s="13" customFormat="1" x14ac:dyDescent="0.25">
      <c r="A5" s="4">
        <v>2</v>
      </c>
      <c r="B5" s="257">
        <v>2</v>
      </c>
      <c r="C5" s="257" t="s">
        <v>40</v>
      </c>
      <c r="D5" s="257" t="s">
        <v>826</v>
      </c>
      <c r="E5" s="257" t="s">
        <v>873</v>
      </c>
      <c r="F5" s="257" t="s">
        <v>871</v>
      </c>
      <c r="G5" s="347" t="s">
        <v>58</v>
      </c>
      <c r="H5" s="353">
        <v>45461</v>
      </c>
      <c r="I5" s="348"/>
      <c r="J5" s="347"/>
      <c r="K5" s="258"/>
      <c r="L5" s="258" t="s">
        <v>258</v>
      </c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 t="s">
        <v>258</v>
      </c>
      <c r="Z5" s="258" t="s">
        <v>258</v>
      </c>
      <c r="AA5" s="258"/>
      <c r="AB5" s="258"/>
      <c r="AC5" s="258"/>
      <c r="AD5" s="258"/>
      <c r="AE5" s="258"/>
      <c r="AF5" s="258" t="s">
        <v>258</v>
      </c>
      <c r="AG5" s="258"/>
      <c r="AH5" s="258" t="s">
        <v>258</v>
      </c>
      <c r="AI5" s="258"/>
      <c r="AJ5" s="258" t="s">
        <v>258</v>
      </c>
      <c r="AK5" s="258"/>
      <c r="AL5" s="260">
        <v>3211.64</v>
      </c>
      <c r="AM5" s="261">
        <v>20</v>
      </c>
      <c r="AN5" s="261"/>
      <c r="AO5" s="261">
        <f t="shared" si="0"/>
        <v>20</v>
      </c>
      <c r="AP5" s="261"/>
      <c r="AQ5" s="261">
        <v>25</v>
      </c>
      <c r="AR5" s="261">
        <f t="shared" si="1"/>
        <v>25</v>
      </c>
      <c r="AS5" s="261">
        <v>0</v>
      </c>
      <c r="AT5" s="261">
        <v>5</v>
      </c>
      <c r="AU5" s="261">
        <f t="shared" si="2"/>
        <v>0</v>
      </c>
      <c r="AV5" s="262">
        <v>10</v>
      </c>
      <c r="AW5" s="262"/>
      <c r="AX5" s="262"/>
      <c r="AY5" s="262"/>
      <c r="AZ5" s="262">
        <f t="shared" si="3"/>
        <v>55</v>
      </c>
      <c r="BA5" s="263">
        <v>1200</v>
      </c>
      <c r="BB5" s="263">
        <v>1200</v>
      </c>
      <c r="BC5" s="263"/>
      <c r="BD5" s="32" t="s">
        <v>300</v>
      </c>
      <c r="BE5" s="148" t="s">
        <v>301</v>
      </c>
      <c r="BF5">
        <f>LEN(BE5)</f>
        <v>27</v>
      </c>
      <c r="BG5"/>
      <c r="BH5" t="s">
        <v>911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7" s="13" customFormat="1" x14ac:dyDescent="0.25">
      <c r="A6" s="4">
        <v>3</v>
      </c>
      <c r="B6" s="257">
        <v>3</v>
      </c>
      <c r="C6" s="257" t="s">
        <v>40</v>
      </c>
      <c r="D6" s="257" t="s">
        <v>826</v>
      </c>
      <c r="E6" s="257" t="s">
        <v>881</v>
      </c>
      <c r="F6" s="257" t="s">
        <v>886</v>
      </c>
      <c r="G6" s="257" t="s">
        <v>53</v>
      </c>
      <c r="H6" s="258">
        <v>45460</v>
      </c>
      <c r="I6" s="259"/>
      <c r="J6" s="257"/>
      <c r="K6" s="258"/>
      <c r="L6" s="258"/>
      <c r="M6" s="258"/>
      <c r="N6" s="258"/>
      <c r="O6" s="258" t="s">
        <v>258</v>
      </c>
      <c r="P6" s="258"/>
      <c r="Q6" s="258"/>
      <c r="R6" s="258"/>
      <c r="S6" s="258"/>
      <c r="T6" s="258"/>
      <c r="U6" s="258"/>
      <c r="V6" s="258"/>
      <c r="W6" s="258"/>
      <c r="X6" s="258"/>
      <c r="Y6" s="258" t="s">
        <v>293</v>
      </c>
      <c r="Z6" s="258"/>
      <c r="AA6" s="258"/>
      <c r="AB6" s="258"/>
      <c r="AC6" s="258"/>
      <c r="AD6" s="258"/>
      <c r="AE6" s="258"/>
      <c r="AF6" s="258" t="s">
        <v>258</v>
      </c>
      <c r="AG6" s="258"/>
      <c r="AH6" s="258" t="s">
        <v>258</v>
      </c>
      <c r="AI6" s="258"/>
      <c r="AJ6" s="258" t="s">
        <v>258</v>
      </c>
      <c r="AK6" s="258"/>
      <c r="AL6" s="260">
        <v>3251.76</v>
      </c>
      <c r="AM6" s="261">
        <v>20</v>
      </c>
      <c r="AN6" s="261"/>
      <c r="AO6" s="261">
        <f t="shared" si="0"/>
        <v>20</v>
      </c>
      <c r="AP6" s="261"/>
      <c r="AQ6" s="261">
        <v>25</v>
      </c>
      <c r="AR6" s="261">
        <f t="shared" si="1"/>
        <v>25</v>
      </c>
      <c r="AS6" s="261">
        <v>0</v>
      </c>
      <c r="AT6" s="261">
        <v>5</v>
      </c>
      <c r="AU6" s="261">
        <f t="shared" si="2"/>
        <v>0</v>
      </c>
      <c r="AV6" s="262">
        <v>10</v>
      </c>
      <c r="AW6" s="262"/>
      <c r="AX6" s="262"/>
      <c r="AY6" s="262"/>
      <c r="AZ6" s="262">
        <f t="shared" si="3"/>
        <v>55</v>
      </c>
      <c r="BA6" s="263">
        <v>2400</v>
      </c>
      <c r="BB6" s="263">
        <v>2400</v>
      </c>
      <c r="BC6" s="263"/>
      <c r="BD6" s="33"/>
      <c r="BE6" s="159"/>
      <c r="BF6">
        <f>LEN(BE6)</f>
        <v>0</v>
      </c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7" s="13" customFormat="1" x14ac:dyDescent="0.25">
      <c r="A7" s="4">
        <v>4</v>
      </c>
      <c r="B7" s="257">
        <v>4</v>
      </c>
      <c r="C7" s="257" t="s">
        <v>425</v>
      </c>
      <c r="D7" s="257" t="s">
        <v>826</v>
      </c>
      <c r="E7" s="257" t="s">
        <v>879</v>
      </c>
      <c r="F7" s="257" t="s">
        <v>889</v>
      </c>
      <c r="G7" s="347" t="s">
        <v>498</v>
      </c>
      <c r="H7" s="353">
        <v>45457</v>
      </c>
      <c r="I7" s="348"/>
      <c r="J7" s="347"/>
      <c r="K7" s="258"/>
      <c r="L7" s="258"/>
      <c r="M7" s="258"/>
      <c r="N7" s="258"/>
      <c r="O7" s="258" t="s">
        <v>258</v>
      </c>
      <c r="P7" s="258"/>
      <c r="Q7" s="258"/>
      <c r="R7" s="258"/>
      <c r="S7" s="258"/>
      <c r="T7" s="258"/>
      <c r="U7" s="258"/>
      <c r="V7" s="258"/>
      <c r="W7" s="258"/>
      <c r="X7" s="258"/>
      <c r="Y7" s="258" t="s">
        <v>258</v>
      </c>
      <c r="Z7" s="258" t="s">
        <v>258</v>
      </c>
      <c r="AA7" s="258"/>
      <c r="AB7" s="258"/>
      <c r="AC7" s="258"/>
      <c r="AD7" s="258" t="s">
        <v>258</v>
      </c>
      <c r="AE7" s="258"/>
      <c r="AF7" s="258" t="s">
        <v>258</v>
      </c>
      <c r="AG7" s="258"/>
      <c r="AH7" s="258" t="s">
        <v>258</v>
      </c>
      <c r="AI7" s="258"/>
      <c r="AJ7" s="258" t="s">
        <v>258</v>
      </c>
      <c r="AK7" s="258"/>
      <c r="AL7" s="260">
        <v>5704.07</v>
      </c>
      <c r="AM7" s="261">
        <v>20</v>
      </c>
      <c r="AN7" s="261"/>
      <c r="AO7" s="261">
        <f t="shared" si="0"/>
        <v>20</v>
      </c>
      <c r="AP7" s="261"/>
      <c r="AQ7" s="261">
        <v>25</v>
      </c>
      <c r="AR7" s="261">
        <f t="shared" si="1"/>
        <v>25</v>
      </c>
      <c r="AS7" s="261">
        <v>0</v>
      </c>
      <c r="AT7" s="261">
        <v>5</v>
      </c>
      <c r="AU7" s="261">
        <f t="shared" si="2"/>
        <v>0</v>
      </c>
      <c r="AV7" s="262">
        <v>10</v>
      </c>
      <c r="AW7" s="262"/>
      <c r="AX7" s="262"/>
      <c r="AY7" s="262"/>
      <c r="AZ7" s="262">
        <f t="shared" si="3"/>
        <v>55</v>
      </c>
      <c r="BA7" s="293">
        <v>2400</v>
      </c>
      <c r="BB7" s="293">
        <v>2400</v>
      </c>
      <c r="BC7" s="293"/>
      <c r="BD7" s="33"/>
      <c r="BE7" s="159"/>
      <c r="BF7">
        <f>LEN(BE7)</f>
        <v>0</v>
      </c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7" s="13" customFormat="1" x14ac:dyDescent="0.25">
      <c r="A8" s="4">
        <v>5</v>
      </c>
      <c r="B8" s="257">
        <v>5</v>
      </c>
      <c r="C8" s="257" t="s">
        <v>413</v>
      </c>
      <c r="D8" s="257" t="s">
        <v>826</v>
      </c>
      <c r="E8" s="257" t="s">
        <v>870</v>
      </c>
      <c r="F8" s="257" t="s">
        <v>890</v>
      </c>
      <c r="G8" s="257" t="s">
        <v>615</v>
      </c>
      <c r="H8" s="258">
        <v>45468</v>
      </c>
      <c r="I8" s="259"/>
      <c r="J8" s="257"/>
      <c r="K8" s="258"/>
      <c r="L8" s="258"/>
      <c r="M8" s="258"/>
      <c r="N8" s="258"/>
      <c r="O8" s="258" t="s">
        <v>258</v>
      </c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258" t="s">
        <v>258</v>
      </c>
      <c r="AA8" s="258"/>
      <c r="AB8" s="258"/>
      <c r="AC8" s="258"/>
      <c r="AD8" s="258"/>
      <c r="AE8" s="258"/>
      <c r="AF8" s="258" t="s">
        <v>258</v>
      </c>
      <c r="AG8" s="258"/>
      <c r="AH8" s="258" t="s">
        <v>258</v>
      </c>
      <c r="AI8" s="258"/>
      <c r="AJ8" s="258" t="s">
        <v>258</v>
      </c>
      <c r="AK8" s="258"/>
      <c r="AL8" s="260">
        <v>6163.64</v>
      </c>
      <c r="AM8" s="261">
        <v>20</v>
      </c>
      <c r="AN8" s="261"/>
      <c r="AO8" s="261">
        <f t="shared" si="0"/>
        <v>20</v>
      </c>
      <c r="AP8" s="261"/>
      <c r="AQ8" s="261">
        <v>25</v>
      </c>
      <c r="AR8" s="261">
        <f t="shared" si="1"/>
        <v>25</v>
      </c>
      <c r="AS8" s="261">
        <v>0</v>
      </c>
      <c r="AT8" s="261">
        <v>5</v>
      </c>
      <c r="AU8" s="261">
        <f t="shared" si="2"/>
        <v>0</v>
      </c>
      <c r="AV8" s="262">
        <v>10</v>
      </c>
      <c r="AW8" s="262"/>
      <c r="AX8" s="262"/>
      <c r="AY8" s="262"/>
      <c r="AZ8" s="262">
        <f t="shared" si="3"/>
        <v>55</v>
      </c>
      <c r="BA8" s="293">
        <v>2400</v>
      </c>
      <c r="BB8" s="293">
        <v>2400</v>
      </c>
      <c r="BC8" s="293"/>
      <c r="BD8" s="33"/>
      <c r="BE8" s="159"/>
      <c r="BF8">
        <f>LEN(BE8)</f>
        <v>0</v>
      </c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7" s="13" customFormat="1" x14ac:dyDescent="0.25">
      <c r="A9" s="4">
        <v>6</v>
      </c>
      <c r="B9" s="257">
        <v>6</v>
      </c>
      <c r="C9" s="257" t="s">
        <v>40</v>
      </c>
      <c r="D9" s="257" t="s">
        <v>826</v>
      </c>
      <c r="E9" s="257" t="s">
        <v>880</v>
      </c>
      <c r="F9" s="257" t="s">
        <v>882</v>
      </c>
      <c r="G9" s="347" t="s">
        <v>661</v>
      </c>
      <c r="H9" s="353">
        <v>45469</v>
      </c>
      <c r="I9" s="348"/>
      <c r="J9" s="347"/>
      <c r="K9" s="258"/>
      <c r="L9" s="258" t="s">
        <v>258</v>
      </c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 t="s">
        <v>258</v>
      </c>
      <c r="Z9" s="258" t="s">
        <v>258</v>
      </c>
      <c r="AA9" s="258"/>
      <c r="AB9" s="258"/>
      <c r="AC9" s="258"/>
      <c r="AD9" s="258"/>
      <c r="AE9" s="258"/>
      <c r="AF9" s="258" t="s">
        <v>258</v>
      </c>
      <c r="AG9" s="258"/>
      <c r="AH9" s="258" t="s">
        <v>258</v>
      </c>
      <c r="AI9" s="258"/>
      <c r="AJ9" s="258" t="s">
        <v>258</v>
      </c>
      <c r="AK9" s="258"/>
      <c r="AL9" s="260">
        <v>6462.07</v>
      </c>
      <c r="AM9" s="261">
        <v>20</v>
      </c>
      <c r="AN9" s="261"/>
      <c r="AO9" s="261">
        <f t="shared" si="0"/>
        <v>20</v>
      </c>
      <c r="AP9" s="261"/>
      <c r="AQ9" s="261">
        <v>25</v>
      </c>
      <c r="AR9" s="261">
        <f t="shared" si="1"/>
        <v>25</v>
      </c>
      <c r="AS9" s="261">
        <v>0</v>
      </c>
      <c r="AT9" s="261">
        <v>5</v>
      </c>
      <c r="AU9" s="261">
        <f t="shared" si="2"/>
        <v>0</v>
      </c>
      <c r="AV9" s="262">
        <v>10</v>
      </c>
      <c r="AW9" s="262"/>
      <c r="AX9" s="262"/>
      <c r="AY9" s="262"/>
      <c r="AZ9" s="262">
        <f t="shared" si="3"/>
        <v>55</v>
      </c>
      <c r="BA9" s="263">
        <v>1200</v>
      </c>
      <c r="BB9" s="263">
        <v>1200</v>
      </c>
      <c r="BC9" s="263"/>
      <c r="BD9" s="32" t="s">
        <v>662</v>
      </c>
      <c r="BE9" s="148" t="s">
        <v>663</v>
      </c>
      <c r="BF9"/>
      <c r="BG9"/>
      <c r="BH9" t="s">
        <v>262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7" s="13" customFormat="1" x14ac:dyDescent="0.25">
      <c r="A10" s="4">
        <v>7</v>
      </c>
      <c r="B10" s="257">
        <v>7</v>
      </c>
      <c r="C10" s="257" t="s">
        <v>535</v>
      </c>
      <c r="D10" s="257" t="s">
        <v>826</v>
      </c>
      <c r="E10" s="257" t="s">
        <v>882</v>
      </c>
      <c r="F10" s="257" t="s">
        <v>881</v>
      </c>
      <c r="G10" s="347" t="s">
        <v>547</v>
      </c>
      <c r="H10" s="353">
        <v>45469</v>
      </c>
      <c r="I10" s="348"/>
      <c r="J10" s="347"/>
      <c r="K10" s="258"/>
      <c r="L10" s="258" t="s">
        <v>258</v>
      </c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 t="s">
        <v>258</v>
      </c>
      <c r="AA10" s="258"/>
      <c r="AB10" s="258"/>
      <c r="AC10" s="258"/>
      <c r="AD10" s="258"/>
      <c r="AE10" s="258"/>
      <c r="AF10" s="258" t="s">
        <v>258</v>
      </c>
      <c r="AG10" s="258"/>
      <c r="AH10" s="258" t="s">
        <v>258</v>
      </c>
      <c r="AI10" s="258"/>
      <c r="AJ10" s="258" t="s">
        <v>258</v>
      </c>
      <c r="AK10" s="258"/>
      <c r="AL10" s="260">
        <v>6519.29</v>
      </c>
      <c r="AM10" s="261">
        <v>20</v>
      </c>
      <c r="AN10" s="261"/>
      <c r="AO10" s="261">
        <f t="shared" si="0"/>
        <v>20</v>
      </c>
      <c r="AP10" s="261"/>
      <c r="AQ10" s="261">
        <v>25</v>
      </c>
      <c r="AR10" s="261">
        <f t="shared" si="1"/>
        <v>25</v>
      </c>
      <c r="AS10" s="261">
        <v>0</v>
      </c>
      <c r="AT10" s="261">
        <v>5</v>
      </c>
      <c r="AU10" s="261">
        <f t="shared" si="2"/>
        <v>0</v>
      </c>
      <c r="AV10" s="262">
        <v>10</v>
      </c>
      <c r="AW10" s="262"/>
      <c r="AX10" s="262"/>
      <c r="AY10" s="262"/>
      <c r="AZ10" s="262">
        <f t="shared" si="3"/>
        <v>55</v>
      </c>
      <c r="BA10" s="293">
        <v>1200</v>
      </c>
      <c r="BB10" s="293">
        <v>1200</v>
      </c>
      <c r="BC10" s="293"/>
      <c r="BD10" s="32" t="s">
        <v>857</v>
      </c>
      <c r="BE10" s="168" t="s">
        <v>548</v>
      </c>
      <c r="BF10"/>
      <c r="BG10"/>
      <c r="BH10" t="s">
        <v>262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7" s="13" customFormat="1" x14ac:dyDescent="0.25">
      <c r="A11" s="4">
        <v>8</v>
      </c>
      <c r="B11" s="257">
        <v>8</v>
      </c>
      <c r="C11" s="257" t="s">
        <v>425</v>
      </c>
      <c r="D11" s="257" t="s">
        <v>826</v>
      </c>
      <c r="E11" s="257" t="s">
        <v>879</v>
      </c>
      <c r="F11" s="257" t="s">
        <v>877</v>
      </c>
      <c r="G11" s="347" t="s">
        <v>101</v>
      </c>
      <c r="H11" s="353">
        <v>45457</v>
      </c>
      <c r="I11" s="348"/>
      <c r="J11" s="347"/>
      <c r="K11" s="258"/>
      <c r="L11" s="258"/>
      <c r="M11" s="258"/>
      <c r="N11" s="258"/>
      <c r="O11" s="258" t="s">
        <v>258</v>
      </c>
      <c r="P11" s="258"/>
      <c r="Q11" s="258"/>
      <c r="R11" s="258"/>
      <c r="S11" s="258"/>
      <c r="T11" s="258"/>
      <c r="U11" s="258"/>
      <c r="V11" s="258"/>
      <c r="W11" s="258"/>
      <c r="X11" s="258"/>
      <c r="Y11" s="258" t="s">
        <v>258</v>
      </c>
      <c r="Z11" s="258" t="s">
        <v>258</v>
      </c>
      <c r="AA11" s="258"/>
      <c r="AB11" s="258"/>
      <c r="AC11" s="258"/>
      <c r="AD11" s="258"/>
      <c r="AE11" s="258"/>
      <c r="AF11" s="258" t="s">
        <v>258</v>
      </c>
      <c r="AG11" s="258"/>
      <c r="AH11" s="258" t="s">
        <v>258</v>
      </c>
      <c r="AI11" s="258"/>
      <c r="AJ11" s="258" t="s">
        <v>258</v>
      </c>
      <c r="AK11" s="258"/>
      <c r="AL11" s="260">
        <v>6698.98</v>
      </c>
      <c r="AM11" s="261">
        <v>20</v>
      </c>
      <c r="AN11" s="261"/>
      <c r="AO11" s="261">
        <f t="shared" si="0"/>
        <v>20</v>
      </c>
      <c r="AP11" s="261"/>
      <c r="AQ11" s="261">
        <v>25</v>
      </c>
      <c r="AR11" s="261">
        <f t="shared" si="1"/>
        <v>25</v>
      </c>
      <c r="AS11" s="261">
        <v>0</v>
      </c>
      <c r="AT11" s="261">
        <v>5</v>
      </c>
      <c r="AU11" s="261">
        <f t="shared" si="2"/>
        <v>0</v>
      </c>
      <c r="AV11" s="262">
        <v>10</v>
      </c>
      <c r="AW11" s="262"/>
      <c r="AX11" s="262"/>
      <c r="AY11" s="262"/>
      <c r="AZ11" s="262">
        <f t="shared" si="3"/>
        <v>55</v>
      </c>
      <c r="BA11" s="263">
        <v>2400</v>
      </c>
      <c r="BB11" s="263">
        <v>2400</v>
      </c>
      <c r="BC11" s="263"/>
      <c r="BD11" s="32"/>
      <c r="BE11" s="148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7" s="70" customFormat="1" x14ac:dyDescent="0.25">
      <c r="A12" s="171">
        <v>9</v>
      </c>
      <c r="B12" s="257">
        <v>9</v>
      </c>
      <c r="C12" s="257" t="s">
        <v>425</v>
      </c>
      <c r="D12" s="257" t="s">
        <v>826</v>
      </c>
      <c r="E12" s="257" t="s">
        <v>882</v>
      </c>
      <c r="F12" s="257" t="s">
        <v>875</v>
      </c>
      <c r="G12" s="347" t="s">
        <v>499</v>
      </c>
      <c r="H12" s="353">
        <v>45463</v>
      </c>
      <c r="I12" s="348"/>
      <c r="J12" s="347"/>
      <c r="K12" s="258"/>
      <c r="L12" s="258"/>
      <c r="M12" s="258"/>
      <c r="N12" s="258"/>
      <c r="O12" s="258" t="s">
        <v>258</v>
      </c>
      <c r="P12" s="258"/>
      <c r="Q12" s="258"/>
      <c r="R12" s="258"/>
      <c r="S12" s="258"/>
      <c r="T12" s="258"/>
      <c r="U12" s="258"/>
      <c r="V12" s="258"/>
      <c r="W12" s="258"/>
      <c r="X12" s="258"/>
      <c r="Y12" s="258" t="s">
        <v>258</v>
      </c>
      <c r="Z12" s="258" t="s">
        <v>258</v>
      </c>
      <c r="AA12" s="258"/>
      <c r="AB12" s="258"/>
      <c r="AC12" s="258"/>
      <c r="AD12" s="258" t="s">
        <v>258</v>
      </c>
      <c r="AE12" s="258"/>
      <c r="AF12" s="258" t="s">
        <v>258</v>
      </c>
      <c r="AG12" s="258"/>
      <c r="AH12" s="258" t="s">
        <v>258</v>
      </c>
      <c r="AI12" s="258"/>
      <c r="AJ12" s="258" t="s">
        <v>258</v>
      </c>
      <c r="AK12" s="258"/>
      <c r="AL12" s="260">
        <v>9066.5499999999993</v>
      </c>
      <c r="AM12" s="261">
        <v>20</v>
      </c>
      <c r="AN12" s="261"/>
      <c r="AO12" s="261">
        <f t="shared" si="0"/>
        <v>20</v>
      </c>
      <c r="AP12" s="261"/>
      <c r="AQ12" s="261">
        <v>25</v>
      </c>
      <c r="AR12" s="261">
        <f t="shared" si="1"/>
        <v>25</v>
      </c>
      <c r="AS12" s="261">
        <v>0</v>
      </c>
      <c r="AT12" s="261">
        <v>5</v>
      </c>
      <c r="AU12" s="261">
        <f t="shared" si="2"/>
        <v>0</v>
      </c>
      <c r="AV12" s="262">
        <v>10</v>
      </c>
      <c r="AW12" s="262"/>
      <c r="AX12" s="262"/>
      <c r="AY12" s="262"/>
      <c r="AZ12" s="262">
        <f t="shared" si="3"/>
        <v>55</v>
      </c>
      <c r="BA12" s="263">
        <v>2400</v>
      </c>
      <c r="BB12" s="263">
        <v>2400</v>
      </c>
      <c r="BC12" s="263"/>
      <c r="BD12" s="32"/>
      <c r="BE12" s="148"/>
      <c r="BF12">
        <f t="shared" ref="BF11:BF32" si="4">LEN(BE12)</f>
        <v>0</v>
      </c>
      <c r="BH12" s="367"/>
      <c r="BI12" s="367"/>
      <c r="BJ12" s="367"/>
      <c r="BK12" s="367"/>
      <c r="BL12" s="367"/>
      <c r="BM12" s="367"/>
      <c r="BN12" s="367"/>
      <c r="BO12" s="367"/>
      <c r="BP12" s="367"/>
      <c r="BQ12" s="367"/>
      <c r="BR12" s="367"/>
      <c r="BS12" s="367"/>
      <c r="BT12" s="367"/>
      <c r="BU12" s="367"/>
      <c r="BV12" s="367"/>
      <c r="BW12" s="367"/>
      <c r="BX12" s="367"/>
      <c r="BY12" s="367"/>
      <c r="BZ12" s="367"/>
      <c r="CA12" s="367"/>
      <c r="CB12" s="367"/>
      <c r="CC12" s="367"/>
      <c r="CD12" s="367"/>
      <c r="CE12" s="367"/>
      <c r="CF12" s="367"/>
      <c r="CG12" s="367"/>
      <c r="CH12" s="367"/>
      <c r="CI12" s="367"/>
    </row>
    <row r="13" spans="1:87" s="13" customFormat="1" x14ac:dyDescent="0.25">
      <c r="A13" s="4">
        <v>10</v>
      </c>
      <c r="B13" s="257">
        <v>10</v>
      </c>
      <c r="C13" s="257" t="s">
        <v>40</v>
      </c>
      <c r="D13" s="257" t="s">
        <v>826</v>
      </c>
      <c r="E13" s="257" t="s">
        <v>877</v>
      </c>
      <c r="F13" s="257" t="s">
        <v>891</v>
      </c>
      <c r="G13" s="257" t="s">
        <v>659</v>
      </c>
      <c r="H13" s="258">
        <v>45464</v>
      </c>
      <c r="I13" s="259"/>
      <c r="J13" s="257"/>
      <c r="K13" s="258"/>
      <c r="L13" s="258" t="s">
        <v>258</v>
      </c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 t="s">
        <v>258</v>
      </c>
      <c r="Z13" s="258" t="s">
        <v>258</v>
      </c>
      <c r="AA13" s="258"/>
      <c r="AB13" s="258"/>
      <c r="AC13" s="258"/>
      <c r="AD13" s="258"/>
      <c r="AE13" s="258"/>
      <c r="AF13" s="258" t="s">
        <v>258</v>
      </c>
      <c r="AG13" s="258"/>
      <c r="AH13" s="258" t="s">
        <v>258</v>
      </c>
      <c r="AI13" s="258"/>
      <c r="AJ13" s="258" t="s">
        <v>258</v>
      </c>
      <c r="AK13" s="258"/>
      <c r="AL13" s="260">
        <v>10253.879999999999</v>
      </c>
      <c r="AM13" s="261">
        <v>20</v>
      </c>
      <c r="AN13" s="261"/>
      <c r="AO13" s="261">
        <f t="shared" si="0"/>
        <v>20</v>
      </c>
      <c r="AP13" s="261"/>
      <c r="AQ13" s="261">
        <v>25</v>
      </c>
      <c r="AR13" s="261">
        <f t="shared" si="1"/>
        <v>25</v>
      </c>
      <c r="AS13" s="261">
        <v>0</v>
      </c>
      <c r="AT13" s="261">
        <v>5</v>
      </c>
      <c r="AU13" s="261">
        <f t="shared" si="2"/>
        <v>0</v>
      </c>
      <c r="AV13" s="262"/>
      <c r="AW13" s="262">
        <v>7</v>
      </c>
      <c r="AX13" s="262"/>
      <c r="AY13" s="262"/>
      <c r="AZ13" s="262">
        <f t="shared" si="3"/>
        <v>52</v>
      </c>
      <c r="BA13" s="293">
        <v>1200</v>
      </c>
      <c r="BB13" s="293">
        <v>1200</v>
      </c>
      <c r="BC13" s="293"/>
      <c r="BD13" s="32" t="s">
        <v>858</v>
      </c>
      <c r="BE13" s="149" t="s">
        <v>660</v>
      </c>
      <c r="BF13">
        <f t="shared" si="4"/>
        <v>27</v>
      </c>
      <c r="BG13"/>
      <c r="BH13" t="s">
        <v>262</v>
      </c>
      <c r="BI13" s="367"/>
      <c r="BJ13" s="367"/>
      <c r="BK13" s="367"/>
      <c r="BL13" s="367"/>
      <c r="BM13" s="367"/>
      <c r="BN13" s="367"/>
      <c r="BO13" s="367"/>
      <c r="BP13" s="367"/>
      <c r="BQ13" s="367"/>
      <c r="BR13" s="367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7" s="13" customFormat="1" x14ac:dyDescent="0.25">
      <c r="A14" s="4">
        <v>11</v>
      </c>
      <c r="B14" s="257">
        <v>11</v>
      </c>
      <c r="C14" s="257" t="s">
        <v>40</v>
      </c>
      <c r="D14" s="257" t="s">
        <v>826</v>
      </c>
      <c r="E14" s="257" t="s">
        <v>898</v>
      </c>
      <c r="F14" s="257" t="s">
        <v>878</v>
      </c>
      <c r="G14" s="347" t="s">
        <v>297</v>
      </c>
      <c r="H14" s="353">
        <v>45457</v>
      </c>
      <c r="I14" s="348"/>
      <c r="J14" s="347"/>
      <c r="K14" s="258"/>
      <c r="L14" s="258" t="s">
        <v>258</v>
      </c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8"/>
      <c r="X14" s="258"/>
      <c r="Y14" s="258" t="s">
        <v>258</v>
      </c>
      <c r="Z14" s="258"/>
      <c r="AA14" s="258"/>
      <c r="AB14" s="258" t="s">
        <v>258</v>
      </c>
      <c r="AC14" s="258"/>
      <c r="AD14" s="258"/>
      <c r="AE14" s="258"/>
      <c r="AF14" s="258" t="s">
        <v>258</v>
      </c>
      <c r="AG14" s="258"/>
      <c r="AH14" s="258" t="s">
        <v>258</v>
      </c>
      <c r="AI14" s="258"/>
      <c r="AJ14" s="258" t="s">
        <v>258</v>
      </c>
      <c r="AK14" s="258"/>
      <c r="AL14" s="260">
        <v>17685.849999999999</v>
      </c>
      <c r="AM14" s="261">
        <v>20</v>
      </c>
      <c r="AN14" s="261"/>
      <c r="AO14" s="261">
        <f t="shared" si="0"/>
        <v>20</v>
      </c>
      <c r="AP14" s="261"/>
      <c r="AQ14" s="261">
        <v>25</v>
      </c>
      <c r="AR14" s="261">
        <f t="shared" si="1"/>
        <v>25</v>
      </c>
      <c r="AS14" s="261">
        <v>0</v>
      </c>
      <c r="AT14" s="261">
        <v>5</v>
      </c>
      <c r="AU14" s="261">
        <f t="shared" si="2"/>
        <v>0</v>
      </c>
      <c r="AV14" s="262"/>
      <c r="AW14" s="262">
        <v>7</v>
      </c>
      <c r="AX14" s="262"/>
      <c r="AY14" s="262"/>
      <c r="AZ14" s="262">
        <f t="shared" si="3"/>
        <v>52</v>
      </c>
      <c r="BA14" s="263">
        <v>1200</v>
      </c>
      <c r="BB14" s="263">
        <v>1200</v>
      </c>
      <c r="BC14" s="263"/>
      <c r="BD14" s="32" t="s">
        <v>298</v>
      </c>
      <c r="BE14" s="150" t="s">
        <v>299</v>
      </c>
      <c r="BF14">
        <f t="shared" si="4"/>
        <v>27</v>
      </c>
      <c r="BG14"/>
      <c r="BH14" t="s">
        <v>911</v>
      </c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7" x14ac:dyDescent="0.25">
      <c r="A15" s="4">
        <v>12</v>
      </c>
      <c r="B15" s="257">
        <v>12</v>
      </c>
      <c r="C15" s="257" t="s">
        <v>66</v>
      </c>
      <c r="D15" s="257" t="s">
        <v>826</v>
      </c>
      <c r="E15" s="257" t="s">
        <v>895</v>
      </c>
      <c r="F15" s="257" t="s">
        <v>892</v>
      </c>
      <c r="G15" s="257" t="s">
        <v>746</v>
      </c>
      <c r="H15" s="258">
        <v>45477</v>
      </c>
      <c r="I15" s="259"/>
      <c r="J15" s="257"/>
      <c r="K15" s="258"/>
      <c r="L15" s="258" t="s">
        <v>258</v>
      </c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 t="s">
        <v>258</v>
      </c>
      <c r="Z15" s="258"/>
      <c r="AA15" s="258"/>
      <c r="AB15" s="258"/>
      <c r="AC15" s="258"/>
      <c r="AD15" s="258"/>
      <c r="AE15" s="258"/>
      <c r="AF15" s="258" t="s">
        <v>258</v>
      </c>
      <c r="AG15" s="258"/>
      <c r="AH15" s="258" t="s">
        <v>258</v>
      </c>
      <c r="AI15" s="258"/>
      <c r="AJ15" s="258" t="s">
        <v>258</v>
      </c>
      <c r="AK15" s="258"/>
      <c r="AL15" s="260">
        <v>18173.580000000002</v>
      </c>
      <c r="AM15" s="261">
        <v>20</v>
      </c>
      <c r="AN15" s="261"/>
      <c r="AO15" s="261">
        <f t="shared" si="0"/>
        <v>20</v>
      </c>
      <c r="AP15" s="261"/>
      <c r="AQ15" s="261">
        <v>25</v>
      </c>
      <c r="AR15" s="261">
        <f t="shared" si="1"/>
        <v>25</v>
      </c>
      <c r="AS15" s="261">
        <v>1</v>
      </c>
      <c r="AT15" s="261">
        <v>5</v>
      </c>
      <c r="AU15" s="261">
        <v>0</v>
      </c>
      <c r="AV15" s="262"/>
      <c r="AW15" s="262">
        <v>7</v>
      </c>
      <c r="AX15" s="262"/>
      <c r="AY15" s="262"/>
      <c r="AZ15" s="262">
        <f t="shared" si="3"/>
        <v>52</v>
      </c>
      <c r="BA15" s="263">
        <v>600</v>
      </c>
      <c r="BB15" s="263">
        <v>600</v>
      </c>
      <c r="BC15" s="263"/>
      <c r="BD15" s="32" t="s">
        <v>744</v>
      </c>
      <c r="BE15" s="149" t="s">
        <v>745</v>
      </c>
      <c r="BF15">
        <f t="shared" si="4"/>
        <v>27</v>
      </c>
      <c r="BH15" t="s">
        <v>911</v>
      </c>
    </row>
    <row r="16" spans="1:87" x14ac:dyDescent="0.25">
      <c r="A16" s="4">
        <v>13</v>
      </c>
      <c r="B16" s="257">
        <v>13</v>
      </c>
      <c r="C16" s="257" t="s">
        <v>66</v>
      </c>
      <c r="D16" s="257" t="s">
        <v>826</v>
      </c>
      <c r="E16" s="257" t="s">
        <v>895</v>
      </c>
      <c r="F16" s="257" t="s">
        <v>892</v>
      </c>
      <c r="G16" s="257" t="s">
        <v>156</v>
      </c>
      <c r="H16" s="258">
        <v>45477</v>
      </c>
      <c r="I16" s="259"/>
      <c r="J16" s="257"/>
      <c r="K16" s="258"/>
      <c r="L16" s="258" t="s">
        <v>258</v>
      </c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 t="s">
        <v>258</v>
      </c>
      <c r="Z16" s="258" t="s">
        <v>258</v>
      </c>
      <c r="AA16" s="258" t="s">
        <v>258</v>
      </c>
      <c r="AB16" s="258"/>
      <c r="AC16" s="258"/>
      <c r="AD16" s="258"/>
      <c r="AE16" s="258"/>
      <c r="AF16" s="258" t="s">
        <v>258</v>
      </c>
      <c r="AG16" s="258"/>
      <c r="AH16" s="258" t="s">
        <v>258</v>
      </c>
      <c r="AI16" s="258"/>
      <c r="AJ16" s="258" t="s">
        <v>258</v>
      </c>
      <c r="AK16" s="258"/>
      <c r="AL16" s="260">
        <v>18173.580000000002</v>
      </c>
      <c r="AM16" s="261">
        <v>20</v>
      </c>
      <c r="AN16" s="261"/>
      <c r="AO16" s="261">
        <f t="shared" si="0"/>
        <v>20</v>
      </c>
      <c r="AP16" s="261"/>
      <c r="AQ16" s="261">
        <v>25</v>
      </c>
      <c r="AR16" s="261">
        <f t="shared" si="1"/>
        <v>25</v>
      </c>
      <c r="AS16" s="261">
        <v>1</v>
      </c>
      <c r="AT16" s="261">
        <v>5</v>
      </c>
      <c r="AU16" s="261">
        <v>0</v>
      </c>
      <c r="AV16" s="262"/>
      <c r="AW16" s="262">
        <v>7</v>
      </c>
      <c r="AX16" s="262"/>
      <c r="AY16" s="262"/>
      <c r="AZ16" s="262">
        <f t="shared" si="3"/>
        <v>52</v>
      </c>
      <c r="BA16" s="263">
        <v>1200</v>
      </c>
      <c r="BB16" s="263">
        <v>1200</v>
      </c>
      <c r="BC16" s="263"/>
      <c r="BD16" s="32" t="s">
        <v>744</v>
      </c>
      <c r="BE16" s="150" t="s">
        <v>745</v>
      </c>
      <c r="BF16">
        <f t="shared" si="4"/>
        <v>27</v>
      </c>
      <c r="BH16" t="s">
        <v>262</v>
      </c>
    </row>
    <row r="17" spans="1:184" x14ac:dyDescent="0.25">
      <c r="A17" s="4">
        <v>14</v>
      </c>
      <c r="B17" s="257">
        <v>14</v>
      </c>
      <c r="C17" s="257" t="s">
        <v>413</v>
      </c>
      <c r="D17" s="257" t="s">
        <v>826</v>
      </c>
      <c r="E17" s="257" t="s">
        <v>901</v>
      </c>
      <c r="F17" s="257" t="s">
        <v>867</v>
      </c>
      <c r="G17" s="257" t="s">
        <v>139</v>
      </c>
      <c r="H17" s="258">
        <v>45467</v>
      </c>
      <c r="I17" s="259"/>
      <c r="J17" s="257"/>
      <c r="K17" s="258"/>
      <c r="L17" s="258" t="s">
        <v>613</v>
      </c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 t="s">
        <v>258</v>
      </c>
      <c r="Z17" s="258"/>
      <c r="AA17" s="258"/>
      <c r="AB17" s="258"/>
      <c r="AC17" s="258"/>
      <c r="AD17" s="258"/>
      <c r="AE17" s="258"/>
      <c r="AF17" s="258" t="s">
        <v>258</v>
      </c>
      <c r="AG17" s="258"/>
      <c r="AH17" s="258" t="s">
        <v>258</v>
      </c>
      <c r="AI17" s="258"/>
      <c r="AJ17" s="258" t="s">
        <v>258</v>
      </c>
      <c r="AK17" s="258"/>
      <c r="AL17" s="260">
        <v>19031.48</v>
      </c>
      <c r="AM17" s="261">
        <v>20</v>
      </c>
      <c r="AN17" s="261"/>
      <c r="AO17" s="261">
        <f t="shared" si="0"/>
        <v>20</v>
      </c>
      <c r="AP17" s="261"/>
      <c r="AQ17" s="261">
        <v>25</v>
      </c>
      <c r="AR17" s="261">
        <f t="shared" si="1"/>
        <v>25</v>
      </c>
      <c r="AS17" s="261">
        <v>0</v>
      </c>
      <c r="AT17" s="261">
        <v>5</v>
      </c>
      <c r="AU17" s="261">
        <f t="shared" ref="AU17:AU25" si="5">AT17*AS17</f>
        <v>0</v>
      </c>
      <c r="AV17" s="262"/>
      <c r="AW17" s="262">
        <v>7</v>
      </c>
      <c r="AX17" s="262"/>
      <c r="AY17" s="262"/>
      <c r="AZ17" s="262">
        <f t="shared" si="3"/>
        <v>52</v>
      </c>
      <c r="BA17" s="263">
        <v>1200</v>
      </c>
      <c r="BB17" s="263">
        <v>1200</v>
      </c>
      <c r="BC17" s="263"/>
      <c r="BD17" s="32" t="s">
        <v>859</v>
      </c>
      <c r="BE17" s="150" t="s">
        <v>614</v>
      </c>
      <c r="BF17">
        <f t="shared" si="4"/>
        <v>27</v>
      </c>
      <c r="BH17" t="s">
        <v>912</v>
      </c>
    </row>
    <row r="18" spans="1:184" x14ac:dyDescent="0.25">
      <c r="A18" s="4">
        <v>15</v>
      </c>
      <c r="B18" s="257">
        <v>15</v>
      </c>
      <c r="C18" s="257" t="s">
        <v>40</v>
      </c>
      <c r="D18" s="257" t="s">
        <v>826</v>
      </c>
      <c r="E18" s="257" t="s">
        <v>902</v>
      </c>
      <c r="F18" s="257" t="s">
        <v>803</v>
      </c>
      <c r="G18" s="347" t="s">
        <v>48</v>
      </c>
      <c r="H18" s="353">
        <v>45461</v>
      </c>
      <c r="I18" s="348"/>
      <c r="J18" s="347"/>
      <c r="K18" s="258"/>
      <c r="L18" s="258" t="s">
        <v>258</v>
      </c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 t="s">
        <v>296</v>
      </c>
      <c r="Z18" s="258" t="s">
        <v>258</v>
      </c>
      <c r="AA18" s="258"/>
      <c r="AB18" s="258"/>
      <c r="AC18" s="258"/>
      <c r="AD18" s="258"/>
      <c r="AE18" s="258"/>
      <c r="AF18" s="258" t="s">
        <v>258</v>
      </c>
      <c r="AG18" s="258"/>
      <c r="AH18" s="258" t="s">
        <v>258</v>
      </c>
      <c r="AI18" s="258"/>
      <c r="AJ18" s="258" t="s">
        <v>258</v>
      </c>
      <c r="AK18" s="258"/>
      <c r="AL18" s="260">
        <v>19668.04</v>
      </c>
      <c r="AM18" s="261">
        <v>20</v>
      </c>
      <c r="AN18" s="261"/>
      <c r="AO18" s="261">
        <f t="shared" si="0"/>
        <v>20</v>
      </c>
      <c r="AP18" s="261"/>
      <c r="AQ18" s="261">
        <v>25</v>
      </c>
      <c r="AR18" s="261">
        <f t="shared" si="1"/>
        <v>25</v>
      </c>
      <c r="AS18" s="261">
        <v>0</v>
      </c>
      <c r="AT18" s="261">
        <v>5</v>
      </c>
      <c r="AU18" s="261">
        <f t="shared" si="5"/>
        <v>0</v>
      </c>
      <c r="AV18" s="262"/>
      <c r="AW18" s="262">
        <v>7</v>
      </c>
      <c r="AX18" s="262"/>
      <c r="AY18" s="262"/>
      <c r="AZ18" s="262">
        <f t="shared" si="3"/>
        <v>52</v>
      </c>
      <c r="BA18" s="263">
        <v>1200</v>
      </c>
      <c r="BB18" s="263">
        <v>1200</v>
      </c>
      <c r="BC18" s="263"/>
      <c r="BD18" s="33" t="s">
        <v>295</v>
      </c>
      <c r="BE18" s="150" t="s">
        <v>294</v>
      </c>
      <c r="BF18">
        <f t="shared" si="4"/>
        <v>27</v>
      </c>
      <c r="BH18" t="s">
        <v>913</v>
      </c>
    </row>
    <row r="19" spans="1:184" x14ac:dyDescent="0.25">
      <c r="A19" s="4">
        <v>16</v>
      </c>
      <c r="B19" s="257">
        <v>16</v>
      </c>
      <c r="C19" s="257" t="s">
        <v>189</v>
      </c>
      <c r="D19" s="257" t="s">
        <v>826</v>
      </c>
      <c r="E19" s="257" t="s">
        <v>895</v>
      </c>
      <c r="F19" s="257" t="s">
        <v>893</v>
      </c>
      <c r="G19" s="257" t="s">
        <v>194</v>
      </c>
      <c r="H19" s="258">
        <v>45468</v>
      </c>
      <c r="I19" s="259"/>
      <c r="J19" s="257"/>
      <c r="K19" s="258"/>
      <c r="L19" s="258"/>
      <c r="M19" s="258"/>
      <c r="N19" s="258"/>
      <c r="O19" s="258" t="s">
        <v>258</v>
      </c>
      <c r="P19" s="258"/>
      <c r="Q19" s="258"/>
      <c r="R19" s="258"/>
      <c r="S19" s="258"/>
      <c r="T19" s="258"/>
      <c r="U19" s="258"/>
      <c r="V19" s="351" t="s">
        <v>258</v>
      </c>
      <c r="W19" s="258"/>
      <c r="X19" s="258"/>
      <c r="Y19" s="258"/>
      <c r="Z19" s="258" t="s">
        <v>258</v>
      </c>
      <c r="AA19" s="258"/>
      <c r="AB19" s="258"/>
      <c r="AC19" s="258"/>
      <c r="AD19" s="258"/>
      <c r="AE19" s="258"/>
      <c r="AF19" s="258" t="s">
        <v>258</v>
      </c>
      <c r="AG19" s="258"/>
      <c r="AH19" s="258"/>
      <c r="AI19" s="258"/>
      <c r="AJ19" s="258" t="s">
        <v>258</v>
      </c>
      <c r="AK19" s="258"/>
      <c r="AL19" s="260">
        <v>20677.04</v>
      </c>
      <c r="AM19" s="261">
        <v>20</v>
      </c>
      <c r="AN19" s="261"/>
      <c r="AO19" s="261">
        <f t="shared" si="0"/>
        <v>20</v>
      </c>
      <c r="AP19" s="261"/>
      <c r="AQ19" s="261">
        <v>25</v>
      </c>
      <c r="AR19" s="261">
        <f t="shared" si="1"/>
        <v>25</v>
      </c>
      <c r="AS19" s="261">
        <v>0</v>
      </c>
      <c r="AT19" s="261">
        <v>5</v>
      </c>
      <c r="AU19" s="261">
        <f t="shared" si="5"/>
        <v>0</v>
      </c>
      <c r="AV19" s="262"/>
      <c r="AW19" s="262"/>
      <c r="AX19" s="262">
        <v>5</v>
      </c>
      <c r="AY19" s="262"/>
      <c r="AZ19" s="262">
        <f t="shared" si="3"/>
        <v>50</v>
      </c>
      <c r="BA19" s="294">
        <v>1800</v>
      </c>
      <c r="BB19" s="294"/>
      <c r="BC19" s="294">
        <v>1800</v>
      </c>
      <c r="BE19" s="150"/>
      <c r="BF19">
        <f t="shared" si="4"/>
        <v>0</v>
      </c>
    </row>
    <row r="20" spans="1:184" x14ac:dyDescent="0.25">
      <c r="A20" s="4">
        <v>17</v>
      </c>
      <c r="B20" s="257">
        <v>17</v>
      </c>
      <c r="C20" s="257" t="s">
        <v>413</v>
      </c>
      <c r="D20" s="257" t="s">
        <v>826</v>
      </c>
      <c r="E20" s="257" t="s">
        <v>894</v>
      </c>
      <c r="F20" s="257" t="s">
        <v>890</v>
      </c>
      <c r="G20" s="257" t="s">
        <v>124</v>
      </c>
      <c r="H20" s="258">
        <v>45468</v>
      </c>
      <c r="I20" s="259"/>
      <c r="J20" s="257"/>
      <c r="K20" s="258"/>
      <c r="L20" s="258" t="s">
        <v>258</v>
      </c>
      <c r="M20" s="258"/>
      <c r="N20" s="258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 t="s">
        <v>258</v>
      </c>
      <c r="Z20" s="258"/>
      <c r="AA20" s="258"/>
      <c r="AB20" s="258"/>
      <c r="AC20" s="258"/>
      <c r="AD20" s="258"/>
      <c r="AE20" s="258"/>
      <c r="AF20" s="258" t="s">
        <v>258</v>
      </c>
      <c r="AG20" s="258"/>
      <c r="AH20" s="258" t="s">
        <v>258</v>
      </c>
      <c r="AI20" s="258"/>
      <c r="AJ20" s="258" t="s">
        <v>258</v>
      </c>
      <c r="AK20" s="258"/>
      <c r="AL20" s="260">
        <v>20733.7</v>
      </c>
      <c r="AM20" s="261">
        <v>20</v>
      </c>
      <c r="AN20" s="261"/>
      <c r="AO20" s="261">
        <f t="shared" si="0"/>
        <v>20</v>
      </c>
      <c r="AP20" s="261"/>
      <c r="AQ20" s="261">
        <v>25</v>
      </c>
      <c r="AR20" s="261">
        <f t="shared" si="1"/>
        <v>25</v>
      </c>
      <c r="AS20" s="261">
        <v>0</v>
      </c>
      <c r="AT20" s="261">
        <v>5</v>
      </c>
      <c r="AU20" s="261">
        <f t="shared" si="5"/>
        <v>0</v>
      </c>
      <c r="AV20" s="262"/>
      <c r="AW20" s="262"/>
      <c r="AX20" s="262">
        <v>5</v>
      </c>
      <c r="AY20" s="262"/>
      <c r="AZ20" s="262">
        <f t="shared" si="3"/>
        <v>50</v>
      </c>
      <c r="BA20" s="293">
        <v>1200</v>
      </c>
      <c r="BB20" s="293">
        <v>1200</v>
      </c>
      <c r="BC20" s="293"/>
      <c r="BD20" s="33" t="s">
        <v>619</v>
      </c>
      <c r="BE20" s="150" t="s">
        <v>620</v>
      </c>
      <c r="BF20">
        <f t="shared" si="4"/>
        <v>27</v>
      </c>
      <c r="BH20" t="s">
        <v>911</v>
      </c>
    </row>
    <row r="21" spans="1:184" x14ac:dyDescent="0.25">
      <c r="A21" s="4">
        <v>18</v>
      </c>
      <c r="B21" s="257">
        <v>18</v>
      </c>
      <c r="C21" s="257" t="s">
        <v>535</v>
      </c>
      <c r="D21" s="257" t="s">
        <v>826</v>
      </c>
      <c r="E21" s="257" t="s">
        <v>903</v>
      </c>
      <c r="F21" s="257" t="s">
        <v>894</v>
      </c>
      <c r="G21" s="347" t="s">
        <v>161</v>
      </c>
      <c r="H21" s="353">
        <v>45469</v>
      </c>
      <c r="I21" s="348"/>
      <c r="J21" s="347"/>
      <c r="K21" s="258"/>
      <c r="L21" s="258"/>
      <c r="M21" s="258"/>
      <c r="N21" s="258"/>
      <c r="O21" s="258" t="s">
        <v>258</v>
      </c>
      <c r="P21" s="258"/>
      <c r="Q21" s="258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 t="s">
        <v>258</v>
      </c>
      <c r="AF21" s="258" t="s">
        <v>258</v>
      </c>
      <c r="AG21" s="258"/>
      <c r="AH21" s="258" t="s">
        <v>258</v>
      </c>
      <c r="AI21" s="258"/>
      <c r="AJ21" s="258" t="s">
        <v>258</v>
      </c>
      <c r="AK21" s="258"/>
      <c r="AL21" s="260">
        <v>32212.17</v>
      </c>
      <c r="AM21" s="261">
        <v>20</v>
      </c>
      <c r="AN21" s="261"/>
      <c r="AO21" s="261">
        <f t="shared" si="0"/>
        <v>20</v>
      </c>
      <c r="AP21" s="261"/>
      <c r="AQ21" s="261">
        <v>25</v>
      </c>
      <c r="AR21" s="261">
        <f t="shared" si="1"/>
        <v>25</v>
      </c>
      <c r="AS21" s="261">
        <v>0</v>
      </c>
      <c r="AT21" s="261">
        <v>5</v>
      </c>
      <c r="AU21" s="261">
        <f t="shared" si="5"/>
        <v>0</v>
      </c>
      <c r="AV21" s="262"/>
      <c r="AW21" s="262"/>
      <c r="AX21" s="262"/>
      <c r="AY21" s="262">
        <v>3</v>
      </c>
      <c r="AZ21" s="262">
        <f t="shared" si="3"/>
        <v>48</v>
      </c>
      <c r="BA21" s="293">
        <v>2400</v>
      </c>
      <c r="BB21" s="293">
        <v>2400</v>
      </c>
      <c r="BC21" s="293"/>
      <c r="BD21" s="34"/>
      <c r="BE21" s="149"/>
      <c r="BF21">
        <f t="shared" si="4"/>
        <v>0</v>
      </c>
    </row>
    <row r="22" spans="1:184" x14ac:dyDescent="0.25">
      <c r="A22" s="4">
        <v>19</v>
      </c>
      <c r="B22" s="257">
        <v>19</v>
      </c>
      <c r="C22" s="257" t="s">
        <v>66</v>
      </c>
      <c r="D22" s="257" t="s">
        <v>826</v>
      </c>
      <c r="E22" s="257" t="s">
        <v>894</v>
      </c>
      <c r="F22" s="257" t="s">
        <v>895</v>
      </c>
      <c r="G22" s="259" t="s">
        <v>750</v>
      </c>
      <c r="H22" s="258">
        <v>45477</v>
      </c>
      <c r="I22" s="259"/>
      <c r="J22" s="257"/>
      <c r="K22" s="258"/>
      <c r="L22" s="258" t="s">
        <v>258</v>
      </c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 t="s">
        <v>258</v>
      </c>
      <c r="AB22" s="258"/>
      <c r="AC22" s="258"/>
      <c r="AD22" s="258"/>
      <c r="AE22" s="258"/>
      <c r="AF22" s="258"/>
      <c r="AG22" s="258" t="s">
        <v>258</v>
      </c>
      <c r="AH22" s="258" t="s">
        <v>258</v>
      </c>
      <c r="AI22" s="258"/>
      <c r="AJ22" s="258" t="s">
        <v>258</v>
      </c>
      <c r="AK22" s="258"/>
      <c r="AL22" s="260">
        <v>1435.86</v>
      </c>
      <c r="AM22" s="261"/>
      <c r="AN22" s="261">
        <v>12</v>
      </c>
      <c r="AO22" s="261">
        <f t="shared" si="0"/>
        <v>12</v>
      </c>
      <c r="AP22" s="261"/>
      <c r="AQ22" s="261">
        <v>25</v>
      </c>
      <c r="AR22" s="261">
        <f t="shared" si="1"/>
        <v>25</v>
      </c>
      <c r="AS22" s="261">
        <v>0</v>
      </c>
      <c r="AT22" s="261">
        <v>5</v>
      </c>
      <c r="AU22" s="261">
        <f t="shared" si="5"/>
        <v>0</v>
      </c>
      <c r="AV22" s="262">
        <v>10</v>
      </c>
      <c r="AW22" s="262"/>
      <c r="AX22" s="262"/>
      <c r="AY22" s="262"/>
      <c r="AZ22" s="262">
        <f t="shared" si="3"/>
        <v>47</v>
      </c>
      <c r="BA22" s="293">
        <v>1200</v>
      </c>
      <c r="BB22" s="293">
        <v>1200</v>
      </c>
      <c r="BC22" s="293"/>
      <c r="BD22" s="32"/>
      <c r="BE22" s="149" t="s">
        <v>860</v>
      </c>
      <c r="BF22">
        <f t="shared" si="4"/>
        <v>13</v>
      </c>
    </row>
    <row r="23" spans="1:184" x14ac:dyDescent="0.25">
      <c r="A23" s="4">
        <v>20</v>
      </c>
      <c r="B23" s="257">
        <v>20</v>
      </c>
      <c r="C23" s="257" t="s">
        <v>413</v>
      </c>
      <c r="D23" s="257" t="s">
        <v>826</v>
      </c>
      <c r="E23" s="257" t="s">
        <v>904</v>
      </c>
      <c r="F23" s="257" t="s">
        <v>895</v>
      </c>
      <c r="G23" s="257" t="s">
        <v>616</v>
      </c>
      <c r="H23" s="258">
        <v>45474</v>
      </c>
      <c r="I23" s="259"/>
      <c r="J23" s="257"/>
      <c r="K23" s="258"/>
      <c r="L23" s="258" t="s">
        <v>258</v>
      </c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 t="s">
        <v>258</v>
      </c>
      <c r="AA23" s="258"/>
      <c r="AB23" s="258"/>
      <c r="AC23" s="258"/>
      <c r="AD23" s="258"/>
      <c r="AE23" s="258"/>
      <c r="AF23" s="258"/>
      <c r="AG23" s="258" t="s">
        <v>258</v>
      </c>
      <c r="AH23" s="258" t="s">
        <v>258</v>
      </c>
      <c r="AI23" s="258"/>
      <c r="AJ23" s="258" t="s">
        <v>258</v>
      </c>
      <c r="AK23" s="258"/>
      <c r="AL23" s="260">
        <v>4796.67</v>
      </c>
      <c r="AM23" s="261"/>
      <c r="AN23" s="261">
        <v>12</v>
      </c>
      <c r="AO23" s="261">
        <f t="shared" si="0"/>
        <v>12</v>
      </c>
      <c r="AP23" s="261"/>
      <c r="AQ23" s="261">
        <v>25</v>
      </c>
      <c r="AR23" s="261">
        <f t="shared" si="1"/>
        <v>25</v>
      </c>
      <c r="AS23" s="261">
        <v>0</v>
      </c>
      <c r="AT23" s="261">
        <v>5</v>
      </c>
      <c r="AU23" s="261">
        <f t="shared" si="5"/>
        <v>0</v>
      </c>
      <c r="AV23" s="262">
        <v>10</v>
      </c>
      <c r="AW23" s="262"/>
      <c r="AX23" s="262"/>
      <c r="AY23" s="262"/>
      <c r="AZ23" s="262">
        <f t="shared" si="3"/>
        <v>47</v>
      </c>
      <c r="BA23" s="263">
        <v>1200</v>
      </c>
      <c r="BB23" s="263">
        <v>1200</v>
      </c>
      <c r="BC23" s="263"/>
      <c r="BD23" s="32" t="s">
        <v>617</v>
      </c>
      <c r="BE23" s="149" t="s">
        <v>618</v>
      </c>
      <c r="BF23">
        <f t="shared" si="4"/>
        <v>27</v>
      </c>
      <c r="BH23" t="s">
        <v>909</v>
      </c>
    </row>
    <row r="24" spans="1:184" x14ac:dyDescent="0.25">
      <c r="A24" s="4">
        <v>21</v>
      </c>
      <c r="B24" s="257">
        <v>21</v>
      </c>
      <c r="C24" s="257" t="s">
        <v>9</v>
      </c>
      <c r="D24" s="257" t="s">
        <v>826</v>
      </c>
      <c r="E24" s="257" t="s">
        <v>905</v>
      </c>
      <c r="F24" s="257" t="s">
        <v>894</v>
      </c>
      <c r="G24" s="347" t="s">
        <v>11</v>
      </c>
      <c r="H24" s="353">
        <v>45465</v>
      </c>
      <c r="I24" s="347"/>
      <c r="J24" s="347"/>
      <c r="K24" s="258"/>
      <c r="L24" s="258" t="s">
        <v>258</v>
      </c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 t="s">
        <v>258</v>
      </c>
      <c r="AA24" s="258"/>
      <c r="AB24" s="258" t="s">
        <v>258</v>
      </c>
      <c r="AC24" s="258"/>
      <c r="AD24" s="258"/>
      <c r="AE24" s="258"/>
      <c r="AF24" s="258"/>
      <c r="AG24" s="258" t="s">
        <v>258</v>
      </c>
      <c r="AH24" s="258" t="s">
        <v>258</v>
      </c>
      <c r="AI24" s="258"/>
      <c r="AJ24" s="258" t="s">
        <v>258</v>
      </c>
      <c r="AK24" s="258"/>
      <c r="AL24" s="260">
        <v>6810.54</v>
      </c>
      <c r="AM24" s="261"/>
      <c r="AN24" s="261">
        <v>12</v>
      </c>
      <c r="AO24" s="261">
        <f t="shared" si="0"/>
        <v>12</v>
      </c>
      <c r="AP24" s="261"/>
      <c r="AQ24" s="261">
        <v>25</v>
      </c>
      <c r="AR24" s="261">
        <f t="shared" si="1"/>
        <v>25</v>
      </c>
      <c r="AS24" s="261">
        <v>0</v>
      </c>
      <c r="AT24" s="261">
        <v>5</v>
      </c>
      <c r="AU24" s="261">
        <f t="shared" si="5"/>
        <v>0</v>
      </c>
      <c r="AV24" s="262">
        <v>10</v>
      </c>
      <c r="AW24" s="262"/>
      <c r="AX24" s="262"/>
      <c r="AY24" s="262"/>
      <c r="AZ24" s="262">
        <f t="shared" si="3"/>
        <v>47</v>
      </c>
      <c r="BA24" s="293">
        <v>1200</v>
      </c>
      <c r="BB24" s="293">
        <v>1200</v>
      </c>
      <c r="BC24" s="293"/>
      <c r="BD24" s="102" t="s">
        <v>861</v>
      </c>
      <c r="BE24" s="151" t="s">
        <v>377</v>
      </c>
      <c r="BF24" s="70">
        <f t="shared" si="4"/>
        <v>27</v>
      </c>
      <c r="BH24" t="s">
        <v>910</v>
      </c>
    </row>
    <row r="25" spans="1:184" x14ac:dyDescent="0.25">
      <c r="A25" s="4">
        <v>22</v>
      </c>
      <c r="B25" s="257">
        <v>22</v>
      </c>
      <c r="C25" s="257" t="s">
        <v>378</v>
      </c>
      <c r="D25" s="257" t="s">
        <v>826</v>
      </c>
      <c r="E25" s="257" t="s">
        <v>906</v>
      </c>
      <c r="F25" s="257" t="s">
        <v>896</v>
      </c>
      <c r="G25" s="257" t="s">
        <v>159</v>
      </c>
      <c r="H25" s="258">
        <v>45464</v>
      </c>
      <c r="I25" s="257"/>
      <c r="J25" s="257"/>
      <c r="K25" s="258"/>
      <c r="L25" s="258"/>
      <c r="M25" s="258"/>
      <c r="N25" s="258"/>
      <c r="O25" s="258" t="s">
        <v>258</v>
      </c>
      <c r="P25" s="258"/>
      <c r="Q25" s="258"/>
      <c r="R25" s="258"/>
      <c r="S25" s="258"/>
      <c r="T25" s="258"/>
      <c r="U25" s="258"/>
      <c r="V25" s="258"/>
      <c r="W25" s="258"/>
      <c r="X25" s="258"/>
      <c r="Y25" s="258"/>
      <c r="Z25" s="258" t="s">
        <v>258</v>
      </c>
      <c r="AA25" s="258"/>
      <c r="AB25" s="258"/>
      <c r="AC25" s="258"/>
      <c r="AD25" s="258"/>
      <c r="AE25" s="258"/>
      <c r="AF25" s="258"/>
      <c r="AG25" s="258" t="s">
        <v>258</v>
      </c>
      <c r="AH25" s="258" t="s">
        <v>258</v>
      </c>
      <c r="AI25" s="258"/>
      <c r="AJ25" s="258" t="s">
        <v>258</v>
      </c>
      <c r="AK25" s="258"/>
      <c r="AL25" s="260">
        <v>6967.16</v>
      </c>
      <c r="AM25" s="261"/>
      <c r="AN25" s="261">
        <v>12</v>
      </c>
      <c r="AO25" s="261">
        <f t="shared" si="0"/>
        <v>12</v>
      </c>
      <c r="AP25" s="261"/>
      <c r="AQ25" s="261">
        <v>25</v>
      </c>
      <c r="AR25" s="261">
        <f t="shared" si="1"/>
        <v>25</v>
      </c>
      <c r="AS25" s="261">
        <v>0</v>
      </c>
      <c r="AT25" s="261">
        <v>5</v>
      </c>
      <c r="AU25" s="261">
        <f t="shared" si="5"/>
        <v>0</v>
      </c>
      <c r="AV25" s="262">
        <v>10</v>
      </c>
      <c r="AW25" s="262"/>
      <c r="AX25" s="262"/>
      <c r="AY25" s="262"/>
      <c r="AZ25" s="262">
        <f t="shared" si="3"/>
        <v>47</v>
      </c>
      <c r="BA25" s="263">
        <v>2400</v>
      </c>
      <c r="BB25" s="263">
        <v>2400</v>
      </c>
      <c r="BC25" s="263"/>
      <c r="BD25" s="32"/>
      <c r="BE25" s="149"/>
      <c r="BF25">
        <f t="shared" si="4"/>
        <v>0</v>
      </c>
    </row>
    <row r="26" spans="1:184" x14ac:dyDescent="0.25">
      <c r="A26" s="4">
        <v>23</v>
      </c>
      <c r="B26" s="257">
        <v>23</v>
      </c>
      <c r="C26" s="257" t="s">
        <v>66</v>
      </c>
      <c r="D26" s="257" t="s">
        <v>826</v>
      </c>
      <c r="E26" s="257" t="s">
        <v>907</v>
      </c>
      <c r="F26" s="257" t="s">
        <v>890</v>
      </c>
      <c r="G26" s="257" t="s">
        <v>460</v>
      </c>
      <c r="H26" s="258">
        <v>45463</v>
      </c>
      <c r="I26" s="259"/>
      <c r="J26" s="257"/>
      <c r="K26" s="258"/>
      <c r="L26" s="258"/>
      <c r="M26" s="258"/>
      <c r="N26" s="258"/>
      <c r="O26" s="258" t="s">
        <v>258</v>
      </c>
      <c r="P26" s="258"/>
      <c r="Q26" s="258"/>
      <c r="R26" s="258"/>
      <c r="S26" s="258"/>
      <c r="T26" s="258"/>
      <c r="U26" s="258"/>
      <c r="V26" s="258"/>
      <c r="W26" s="258"/>
      <c r="X26" s="258"/>
      <c r="Y26" s="258"/>
      <c r="Z26" s="258" t="s">
        <v>258</v>
      </c>
      <c r="AA26" s="258" t="s">
        <v>258</v>
      </c>
      <c r="AB26" s="258"/>
      <c r="AC26" s="258"/>
      <c r="AD26" s="258" t="s">
        <v>258</v>
      </c>
      <c r="AE26" s="258"/>
      <c r="AF26" s="258"/>
      <c r="AG26" s="258" t="s">
        <v>258</v>
      </c>
      <c r="AH26" s="258" t="s">
        <v>258</v>
      </c>
      <c r="AI26" s="258"/>
      <c r="AJ26" s="258" t="s">
        <v>258</v>
      </c>
      <c r="AK26" s="258" t="s">
        <v>262</v>
      </c>
      <c r="AL26" s="260">
        <v>8260</v>
      </c>
      <c r="AM26" s="261"/>
      <c r="AN26" s="261">
        <v>12</v>
      </c>
      <c r="AO26" s="261">
        <f t="shared" si="0"/>
        <v>12</v>
      </c>
      <c r="AP26" s="261"/>
      <c r="AQ26" s="261">
        <v>25</v>
      </c>
      <c r="AR26" s="261">
        <f t="shared" si="1"/>
        <v>25</v>
      </c>
      <c r="AS26" s="261">
        <v>1</v>
      </c>
      <c r="AT26" s="261">
        <v>5</v>
      </c>
      <c r="AU26" s="261">
        <v>0</v>
      </c>
      <c r="AV26" s="262">
        <v>10</v>
      </c>
      <c r="AW26" s="262"/>
      <c r="AX26" s="262"/>
      <c r="AY26" s="262"/>
      <c r="AZ26" s="262">
        <f t="shared" si="3"/>
        <v>47</v>
      </c>
      <c r="BA26" s="294">
        <v>1200</v>
      </c>
      <c r="BB26" s="294">
        <v>104.14</v>
      </c>
      <c r="BC26" s="293">
        <f>BA26-BB26</f>
        <v>1095.8599999999999</v>
      </c>
      <c r="BD26" s="32"/>
      <c r="BE26" s="149"/>
      <c r="BF26">
        <f t="shared" si="4"/>
        <v>0</v>
      </c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</row>
    <row r="27" spans="1:184" x14ac:dyDescent="0.25">
      <c r="A27" s="4">
        <v>24</v>
      </c>
      <c r="B27" s="257">
        <v>24</v>
      </c>
      <c r="C27" s="257" t="s">
        <v>66</v>
      </c>
      <c r="D27" s="257" t="s">
        <v>826</v>
      </c>
      <c r="E27" s="257" t="s">
        <v>907</v>
      </c>
      <c r="F27" s="257" t="s">
        <v>897</v>
      </c>
      <c r="G27" s="257" t="s">
        <v>77</v>
      </c>
      <c r="H27" s="258">
        <v>45463</v>
      </c>
      <c r="I27" s="259"/>
      <c r="J27" s="257"/>
      <c r="K27" s="258"/>
      <c r="L27" s="258"/>
      <c r="M27" s="258"/>
      <c r="N27" s="258"/>
      <c r="O27" s="258" t="s">
        <v>258</v>
      </c>
      <c r="P27" s="258"/>
      <c r="Q27" s="258"/>
      <c r="R27" s="258"/>
      <c r="S27" s="258"/>
      <c r="T27" s="258"/>
      <c r="U27" s="258"/>
      <c r="V27" s="258"/>
      <c r="W27" s="258"/>
      <c r="X27" s="258"/>
      <c r="Y27" s="258"/>
      <c r="Z27" s="258" t="s">
        <v>258</v>
      </c>
      <c r="AA27" s="258"/>
      <c r="AB27" s="258"/>
      <c r="AC27" s="258"/>
      <c r="AD27" s="258" t="s">
        <v>258</v>
      </c>
      <c r="AE27" s="258"/>
      <c r="AF27" s="258"/>
      <c r="AG27" s="258" t="s">
        <v>258</v>
      </c>
      <c r="AH27" s="258" t="s">
        <v>258</v>
      </c>
      <c r="AI27" s="258"/>
      <c r="AJ27" s="258" t="s">
        <v>258</v>
      </c>
      <c r="AK27" s="258" t="s">
        <v>262</v>
      </c>
      <c r="AL27" s="260">
        <v>8260</v>
      </c>
      <c r="AM27" s="261"/>
      <c r="AN27" s="261">
        <v>12</v>
      </c>
      <c r="AO27" s="261">
        <f t="shared" si="0"/>
        <v>12</v>
      </c>
      <c r="AP27" s="261"/>
      <c r="AQ27" s="261">
        <v>25</v>
      </c>
      <c r="AR27" s="261">
        <f t="shared" si="1"/>
        <v>25</v>
      </c>
      <c r="AS27" s="261">
        <v>1</v>
      </c>
      <c r="AT27" s="261">
        <v>5</v>
      </c>
      <c r="AU27" s="261">
        <v>0</v>
      </c>
      <c r="AV27" s="262">
        <v>10</v>
      </c>
      <c r="AW27" s="262"/>
      <c r="AX27" s="262"/>
      <c r="AY27" s="262"/>
      <c r="AZ27" s="262">
        <f t="shared" si="3"/>
        <v>47</v>
      </c>
      <c r="BA27" s="263">
        <v>2400</v>
      </c>
      <c r="BB27" s="263">
        <v>2400</v>
      </c>
      <c r="BC27" s="263"/>
      <c r="BD27" s="32"/>
      <c r="BE27" s="149"/>
      <c r="BF27">
        <f t="shared" si="4"/>
        <v>0</v>
      </c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</row>
    <row r="28" spans="1:184" x14ac:dyDescent="0.25">
      <c r="A28" s="4">
        <v>25</v>
      </c>
      <c r="B28" s="257">
        <v>25</v>
      </c>
      <c r="C28" s="257" t="s">
        <v>413</v>
      </c>
      <c r="D28" s="257" t="s">
        <v>826</v>
      </c>
      <c r="E28" s="257" t="s">
        <v>894</v>
      </c>
      <c r="F28" s="257" t="s">
        <v>898</v>
      </c>
      <c r="G28" s="257" t="s">
        <v>621</v>
      </c>
      <c r="H28" s="258">
        <v>45474</v>
      </c>
      <c r="I28" s="259"/>
      <c r="J28" s="257"/>
      <c r="K28" s="258"/>
      <c r="L28" s="258" t="s">
        <v>258</v>
      </c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 t="s">
        <v>258</v>
      </c>
      <c r="AC28" s="258"/>
      <c r="AD28" s="258"/>
      <c r="AE28" s="258"/>
      <c r="AF28" s="258"/>
      <c r="AG28" s="258" t="s">
        <v>258</v>
      </c>
      <c r="AH28" s="258" t="s">
        <v>258</v>
      </c>
      <c r="AI28" s="258"/>
      <c r="AJ28" s="258" t="s">
        <v>258</v>
      </c>
      <c r="AK28" s="258"/>
      <c r="AL28" s="260">
        <v>25865.25</v>
      </c>
      <c r="AM28" s="261"/>
      <c r="AN28" s="261">
        <v>12</v>
      </c>
      <c r="AO28" s="261">
        <f t="shared" si="0"/>
        <v>12</v>
      </c>
      <c r="AP28" s="261"/>
      <c r="AQ28" s="261">
        <v>25</v>
      </c>
      <c r="AR28" s="261">
        <f t="shared" si="1"/>
        <v>25</v>
      </c>
      <c r="AS28" s="261">
        <v>0</v>
      </c>
      <c r="AT28" s="261">
        <v>5</v>
      </c>
      <c r="AU28" s="261">
        <f>AT28*AS28</f>
        <v>0</v>
      </c>
      <c r="AV28" s="262"/>
      <c r="AW28" s="262"/>
      <c r="AX28" s="262">
        <v>5</v>
      </c>
      <c r="AY28" s="262"/>
      <c r="AZ28" s="262">
        <f t="shared" si="3"/>
        <v>42</v>
      </c>
      <c r="BA28" s="293">
        <v>1200</v>
      </c>
      <c r="BB28" s="293">
        <v>1200</v>
      </c>
      <c r="BC28" s="293"/>
      <c r="BD28" s="33" t="s">
        <v>622</v>
      </c>
      <c r="BE28" s="150" t="s">
        <v>623</v>
      </c>
      <c r="BF28">
        <f t="shared" si="4"/>
        <v>27</v>
      </c>
      <c r="BH28" t="s">
        <v>262</v>
      </c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</row>
    <row r="29" spans="1:184" x14ac:dyDescent="0.25">
      <c r="A29" s="4">
        <v>26</v>
      </c>
      <c r="B29" s="257">
        <v>26</v>
      </c>
      <c r="C29" s="257" t="s">
        <v>66</v>
      </c>
      <c r="D29" s="257" t="s">
        <v>826</v>
      </c>
      <c r="E29" s="257" t="s">
        <v>894</v>
      </c>
      <c r="F29" s="257" t="s">
        <v>899</v>
      </c>
      <c r="G29" s="257" t="s">
        <v>195</v>
      </c>
      <c r="H29" s="258">
        <v>45477</v>
      </c>
      <c r="I29" s="259"/>
      <c r="J29" s="257"/>
      <c r="K29" s="258"/>
      <c r="L29" s="258" t="s">
        <v>258</v>
      </c>
      <c r="M29" s="258"/>
      <c r="N29" s="258"/>
      <c r="O29" s="258"/>
      <c r="P29" s="258"/>
      <c r="Q29" s="258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 t="s">
        <v>258</v>
      </c>
      <c r="AF29" s="258"/>
      <c r="AG29" s="258"/>
      <c r="AH29" s="258" t="s">
        <v>258</v>
      </c>
      <c r="AI29" s="258"/>
      <c r="AJ29" s="258" t="s">
        <v>258</v>
      </c>
      <c r="AK29" s="258"/>
      <c r="AL29" s="260">
        <v>3427.95</v>
      </c>
      <c r="AM29" s="261"/>
      <c r="AN29" s="261"/>
      <c r="AO29" s="261">
        <f t="shared" si="0"/>
        <v>0</v>
      </c>
      <c r="AP29" s="261"/>
      <c r="AQ29" s="261">
        <v>25</v>
      </c>
      <c r="AR29" s="261">
        <f t="shared" si="1"/>
        <v>25</v>
      </c>
      <c r="AS29" s="261">
        <v>0</v>
      </c>
      <c r="AT29" s="261">
        <v>5</v>
      </c>
      <c r="AU29" s="261">
        <f>AT29*AS29</f>
        <v>0</v>
      </c>
      <c r="AV29" s="262">
        <v>10</v>
      </c>
      <c r="AW29" s="262"/>
      <c r="AX29" s="262"/>
      <c r="AY29" s="262"/>
      <c r="AZ29" s="262">
        <f t="shared" si="3"/>
        <v>35</v>
      </c>
      <c r="BA29" s="263">
        <v>1200</v>
      </c>
      <c r="BB29" s="263">
        <v>1200</v>
      </c>
      <c r="BC29" s="263"/>
      <c r="BD29" s="32" t="s">
        <v>747</v>
      </c>
      <c r="BE29" s="149" t="s">
        <v>748</v>
      </c>
      <c r="BF29">
        <f t="shared" si="4"/>
        <v>27</v>
      </c>
      <c r="BH29" t="s">
        <v>262</v>
      </c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</row>
    <row r="30" spans="1:184" x14ac:dyDescent="0.25">
      <c r="A30" s="4">
        <v>27</v>
      </c>
      <c r="B30" s="257">
        <v>27</v>
      </c>
      <c r="C30" s="257" t="s">
        <v>66</v>
      </c>
      <c r="D30" s="257" t="s">
        <v>826</v>
      </c>
      <c r="E30" s="257" t="s">
        <v>894</v>
      </c>
      <c r="F30" s="257" t="s">
        <v>900</v>
      </c>
      <c r="G30" s="257" t="s">
        <v>749</v>
      </c>
      <c r="H30" s="258">
        <v>45478</v>
      </c>
      <c r="I30" s="259"/>
      <c r="J30" s="257"/>
      <c r="K30" s="258"/>
      <c r="L30" s="258"/>
      <c r="M30" s="258"/>
      <c r="N30" s="258"/>
      <c r="O30" s="258" t="s">
        <v>258</v>
      </c>
      <c r="P30" s="258"/>
      <c r="Q30" s="258"/>
      <c r="R30" s="258"/>
      <c r="S30" s="258"/>
      <c r="T30" s="258"/>
      <c r="U30" s="258"/>
      <c r="V30" s="258"/>
      <c r="W30" s="258"/>
      <c r="X30" s="258"/>
      <c r="Y30" s="258" t="s">
        <v>258</v>
      </c>
      <c r="Z30" s="258" t="s">
        <v>258</v>
      </c>
      <c r="AA30" s="258"/>
      <c r="AB30" s="258"/>
      <c r="AC30" s="258"/>
      <c r="AD30" s="258"/>
      <c r="AE30" s="258"/>
      <c r="AF30" s="258"/>
      <c r="AG30" s="258"/>
      <c r="AH30" s="258" t="s">
        <v>258</v>
      </c>
      <c r="AI30" s="258"/>
      <c r="AJ30" s="258" t="s">
        <v>258</v>
      </c>
      <c r="AK30" s="258"/>
      <c r="AL30" s="260">
        <v>12530.8</v>
      </c>
      <c r="AM30" s="261"/>
      <c r="AN30" s="261"/>
      <c r="AO30" s="261">
        <f t="shared" si="0"/>
        <v>0</v>
      </c>
      <c r="AP30" s="261"/>
      <c r="AQ30" s="261">
        <v>25</v>
      </c>
      <c r="AR30" s="261">
        <f t="shared" si="1"/>
        <v>25</v>
      </c>
      <c r="AS30" s="261">
        <v>0</v>
      </c>
      <c r="AT30" s="261">
        <v>5</v>
      </c>
      <c r="AU30" s="261">
        <f>AT30*AS30</f>
        <v>0</v>
      </c>
      <c r="AV30" s="262"/>
      <c r="AW30" s="262">
        <v>7</v>
      </c>
      <c r="AX30" s="262"/>
      <c r="AY30" s="262"/>
      <c r="AZ30" s="262">
        <f t="shared" si="3"/>
        <v>32</v>
      </c>
      <c r="BA30" s="263">
        <v>2400</v>
      </c>
      <c r="BB30" s="263">
        <v>2400</v>
      </c>
      <c r="BC30" s="263"/>
      <c r="BD30" s="32"/>
      <c r="BE30" s="149"/>
      <c r="BF30">
        <f t="shared" si="4"/>
        <v>0</v>
      </c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</row>
    <row r="31" spans="1:184" x14ac:dyDescent="0.25">
      <c r="A31" s="4">
        <v>28</v>
      </c>
      <c r="B31" s="257">
        <v>28</v>
      </c>
      <c r="C31" s="257" t="s">
        <v>66</v>
      </c>
      <c r="D31" s="257" t="s">
        <v>826</v>
      </c>
      <c r="E31" s="257" t="s">
        <v>901</v>
      </c>
      <c r="F31" s="257" t="s">
        <v>890</v>
      </c>
      <c r="G31" s="257" t="s">
        <v>769</v>
      </c>
      <c r="H31" s="258">
        <v>45478</v>
      </c>
      <c r="I31" s="259"/>
      <c r="J31" s="257"/>
      <c r="K31" s="258"/>
      <c r="L31" s="258" t="s">
        <v>258</v>
      </c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 t="s">
        <v>258</v>
      </c>
      <c r="Z31" s="258"/>
      <c r="AA31" s="258"/>
      <c r="AB31" s="258"/>
      <c r="AC31" s="258"/>
      <c r="AD31" s="258"/>
      <c r="AE31" s="258"/>
      <c r="AF31" s="258"/>
      <c r="AG31" s="258"/>
      <c r="AH31" s="258" t="s">
        <v>258</v>
      </c>
      <c r="AI31" s="258"/>
      <c r="AJ31" s="258" t="s">
        <v>258</v>
      </c>
      <c r="AK31" s="258"/>
      <c r="AL31" s="260">
        <v>27025.27</v>
      </c>
      <c r="AM31" s="261"/>
      <c r="AN31" s="261"/>
      <c r="AO31" s="261">
        <f t="shared" si="0"/>
        <v>0</v>
      </c>
      <c r="AP31" s="261"/>
      <c r="AQ31" s="261">
        <v>25</v>
      </c>
      <c r="AR31" s="261">
        <f t="shared" si="1"/>
        <v>25</v>
      </c>
      <c r="AS31" s="261">
        <v>0</v>
      </c>
      <c r="AT31" s="261">
        <v>5</v>
      </c>
      <c r="AU31" s="261">
        <f>AT31*AS31</f>
        <v>0</v>
      </c>
      <c r="AV31" s="262"/>
      <c r="AW31" s="262"/>
      <c r="AX31" s="262">
        <v>5</v>
      </c>
      <c r="AY31" s="262"/>
      <c r="AZ31" s="262">
        <f t="shared" si="3"/>
        <v>30</v>
      </c>
      <c r="BA31" s="263">
        <v>1200</v>
      </c>
      <c r="BB31" s="263">
        <v>1200</v>
      </c>
      <c r="BC31" s="263"/>
      <c r="BD31" s="33" t="s">
        <v>770</v>
      </c>
      <c r="BE31" s="150" t="s">
        <v>771</v>
      </c>
      <c r="BF31">
        <f t="shared" si="4"/>
        <v>27</v>
      </c>
      <c r="BH31" t="s">
        <v>262</v>
      </c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</row>
    <row r="32" spans="1:184" x14ac:dyDescent="0.25">
      <c r="A32" s="4">
        <v>29</v>
      </c>
      <c r="B32" s="4">
        <v>29</v>
      </c>
      <c r="C32" s="171" t="s">
        <v>166</v>
      </c>
      <c r="D32" s="171" t="s">
        <v>815</v>
      </c>
      <c r="E32" s="171" t="s">
        <v>908</v>
      </c>
      <c r="F32" s="171" t="s">
        <v>895</v>
      </c>
      <c r="G32" s="171" t="s">
        <v>127</v>
      </c>
      <c r="H32" s="101">
        <v>45475</v>
      </c>
      <c r="I32" s="172"/>
      <c r="J32" s="171"/>
      <c r="K32" s="101"/>
      <c r="L32" s="101" t="s">
        <v>258</v>
      </c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 t="s">
        <v>258</v>
      </c>
      <c r="AF32" s="101"/>
      <c r="AG32" s="101" t="s">
        <v>258</v>
      </c>
      <c r="AH32" s="101"/>
      <c r="AI32" s="101"/>
      <c r="AJ32" s="101" t="s">
        <v>258</v>
      </c>
      <c r="AK32" s="101"/>
      <c r="AL32" s="141">
        <v>9623.5300000000007</v>
      </c>
      <c r="AM32" s="160"/>
      <c r="AN32" s="160">
        <v>12</v>
      </c>
      <c r="AO32" s="7">
        <f t="shared" si="0"/>
        <v>12</v>
      </c>
      <c r="AP32" s="160"/>
      <c r="AQ32" s="160">
        <v>25</v>
      </c>
      <c r="AR32" s="160">
        <v>25</v>
      </c>
      <c r="AS32" s="160">
        <v>0</v>
      </c>
      <c r="AT32" s="160">
        <v>5</v>
      </c>
      <c r="AU32" s="160">
        <v>0</v>
      </c>
      <c r="AV32" s="97">
        <v>10</v>
      </c>
      <c r="AW32" s="97"/>
      <c r="AX32" s="97"/>
      <c r="AY32" s="97"/>
      <c r="AZ32" s="97"/>
      <c r="BA32" s="138"/>
      <c r="BB32" s="138"/>
      <c r="BC32" s="138"/>
      <c r="BF32">
        <f t="shared" si="4"/>
        <v>0</v>
      </c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</row>
    <row r="33" spans="1:184" x14ac:dyDescent="0.25">
      <c r="A33" s="79"/>
      <c r="B33" s="79"/>
      <c r="C33" s="4"/>
      <c r="D33" s="4"/>
      <c r="E33" s="4"/>
      <c r="F33" s="4"/>
      <c r="G33" s="4"/>
      <c r="H33" s="7"/>
      <c r="I33" s="4"/>
      <c r="J33" s="4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5"/>
      <c r="AM33" s="7"/>
      <c r="AN33" s="7"/>
      <c r="AO33" s="7">
        <f t="shared" si="0"/>
        <v>0</v>
      </c>
      <c r="AP33" s="7"/>
      <c r="AQ33" s="7"/>
      <c r="AR33" s="7">
        <f>AP33+AQ33</f>
        <v>0</v>
      </c>
      <c r="AS33" s="7"/>
      <c r="AT33" s="7">
        <v>5</v>
      </c>
      <c r="AU33" s="7">
        <f>AT33*AS33</f>
        <v>0</v>
      </c>
      <c r="AV33" s="7"/>
      <c r="AW33" s="7"/>
      <c r="AX33" s="7"/>
      <c r="AY33" s="7"/>
      <c r="AZ33" s="9">
        <f>AY33+AX33+AW33+AV33+AU33+AR33+AO33</f>
        <v>0</v>
      </c>
      <c r="BA33" s="48"/>
      <c r="BB33" s="48"/>
      <c r="BC33" s="48"/>
      <c r="BE33" s="150"/>
      <c r="BF33">
        <f t="shared" ref="BF33" si="6">LEN(BE33)</f>
        <v>0</v>
      </c>
    </row>
    <row r="34" spans="1:184" x14ac:dyDescent="0.25">
      <c r="A34" s="17"/>
      <c r="B34" s="17"/>
      <c r="C34" s="4"/>
      <c r="D34" s="4"/>
      <c r="E34" s="17"/>
      <c r="F34" s="17"/>
      <c r="G34" s="4"/>
      <c r="H34" s="7"/>
      <c r="I34" s="4"/>
      <c r="J34" s="4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5"/>
      <c r="AM34" s="7"/>
      <c r="AN34" s="7"/>
      <c r="AO34" s="7">
        <f t="shared" si="0"/>
        <v>0</v>
      </c>
      <c r="AP34" s="7"/>
      <c r="AQ34" s="7"/>
      <c r="AR34" s="7">
        <f>AP34+AQ34</f>
        <v>0</v>
      </c>
      <c r="AS34" s="7"/>
      <c r="AT34" s="7">
        <v>5</v>
      </c>
      <c r="AU34" s="7">
        <f>AT34*AS34</f>
        <v>0</v>
      </c>
      <c r="AV34" s="9"/>
      <c r="AW34" s="9"/>
      <c r="AX34" s="9"/>
      <c r="AY34" s="9"/>
      <c r="AZ34" s="9">
        <f>AY34+AX34+AW34+AV34+AU34+AR34+AO34</f>
        <v>0</v>
      </c>
      <c r="BA34" s="87">
        <f>SUM(BA4:BA32)</f>
        <v>44400</v>
      </c>
      <c r="BB34" s="87">
        <f t="shared" ref="BB34:BC34" si="7">SUM(BB4:BB32)</f>
        <v>40304.14</v>
      </c>
      <c r="BC34" s="87">
        <f t="shared" si="7"/>
        <v>4095.8599999999997</v>
      </c>
      <c r="BD34" s="32"/>
      <c r="BE34" s="149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</row>
    <row r="35" spans="1:184" x14ac:dyDescent="0.25">
      <c r="A35" s="17"/>
      <c r="B35" s="17"/>
      <c r="C35" s="4"/>
      <c r="D35" s="4"/>
      <c r="E35" s="4"/>
      <c r="F35" s="4"/>
      <c r="G35" s="4"/>
      <c r="H35" s="7"/>
      <c r="I35" s="4"/>
      <c r="J35" s="4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5"/>
      <c r="AM35" s="7"/>
      <c r="AN35" s="7"/>
      <c r="AO35" s="7">
        <f t="shared" ref="AO35:AO90" si="8">AM35+AN35</f>
        <v>0</v>
      </c>
      <c r="AP35" s="7"/>
      <c r="AQ35" s="7"/>
      <c r="AR35" s="7">
        <f t="shared" ref="AR35:AR90" si="9">AP35+AQ35</f>
        <v>0</v>
      </c>
      <c r="AS35" s="7"/>
      <c r="AT35" s="7">
        <v>5</v>
      </c>
      <c r="AU35" s="7">
        <f t="shared" ref="AU35:AU90" si="10">AT35*AS35</f>
        <v>0</v>
      </c>
      <c r="AV35" s="8"/>
      <c r="AW35" s="8"/>
      <c r="AX35" s="8"/>
      <c r="AY35" s="8"/>
      <c r="AZ35" s="9">
        <f t="shared" ref="AZ35:AZ90" si="11">AY35+AX35+AW35+AV35+AU35+AR35+AO35</f>
        <v>0</v>
      </c>
      <c r="BA35" s="48"/>
      <c r="BB35" s="48"/>
      <c r="BC35" s="48"/>
      <c r="BD35" s="32"/>
      <c r="BE35" s="150"/>
    </row>
    <row r="36" spans="1:184" x14ac:dyDescent="0.25">
      <c r="A36" s="17"/>
      <c r="B36" s="17"/>
      <c r="C36" s="4"/>
      <c r="D36" s="4"/>
      <c r="E36" s="4"/>
      <c r="F36" s="4"/>
      <c r="G36" s="20"/>
      <c r="H36" s="215"/>
      <c r="I36" s="20"/>
      <c r="J36" s="2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5"/>
      <c r="AM36" s="7"/>
      <c r="AN36" s="7"/>
      <c r="AO36" s="7">
        <f t="shared" si="8"/>
        <v>0</v>
      </c>
      <c r="AP36" s="7"/>
      <c r="AQ36" s="7"/>
      <c r="AR36" s="7">
        <f t="shared" si="9"/>
        <v>0</v>
      </c>
      <c r="AS36" s="7"/>
      <c r="AT36" s="7">
        <v>5</v>
      </c>
      <c r="AU36" s="7">
        <f t="shared" si="10"/>
        <v>0</v>
      </c>
      <c r="AV36" s="8"/>
      <c r="AW36" s="8"/>
      <c r="AX36" s="8"/>
      <c r="AY36" s="8"/>
      <c r="AZ36" s="9">
        <f t="shared" si="11"/>
        <v>0</v>
      </c>
      <c r="BA36" s="48"/>
      <c r="BB36" s="48"/>
      <c r="BC36" s="48"/>
      <c r="BD36" s="32"/>
      <c r="BE36" s="150"/>
    </row>
    <row r="37" spans="1:184" x14ac:dyDescent="0.25">
      <c r="A37" s="17"/>
      <c r="B37" s="17"/>
      <c r="C37" s="4"/>
      <c r="D37" s="4"/>
      <c r="E37" s="4"/>
      <c r="F37" s="4"/>
      <c r="G37" s="20"/>
      <c r="H37" s="215"/>
      <c r="I37" s="20"/>
      <c r="J37" s="2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5"/>
      <c r="AM37" s="7"/>
      <c r="AN37" s="7"/>
      <c r="AO37" s="7">
        <f t="shared" si="8"/>
        <v>0</v>
      </c>
      <c r="AP37" s="7"/>
      <c r="AQ37" s="7"/>
      <c r="AR37" s="7">
        <f t="shared" si="9"/>
        <v>0</v>
      </c>
      <c r="AS37" s="7"/>
      <c r="AT37" s="7">
        <v>5</v>
      </c>
      <c r="AU37" s="7">
        <f t="shared" si="10"/>
        <v>0</v>
      </c>
      <c r="AV37" s="8"/>
      <c r="AW37" s="8"/>
      <c r="AX37" s="8"/>
      <c r="AY37" s="8"/>
      <c r="AZ37" s="9">
        <f t="shared" si="11"/>
        <v>0</v>
      </c>
      <c r="BA37" s="48">
        <v>40304.14</v>
      </c>
      <c r="BB37" s="48">
        <f>BA37-BB34</f>
        <v>0</v>
      </c>
      <c r="BC37" s="48">
        <f>7932-4095.86</f>
        <v>3836.14</v>
      </c>
      <c r="BD37" s="32"/>
      <c r="BE37" s="150"/>
    </row>
    <row r="38" spans="1:184" x14ac:dyDescent="0.25">
      <c r="A38" s="17"/>
      <c r="B38" s="17"/>
      <c r="C38" s="4"/>
      <c r="D38" s="4"/>
      <c r="E38" s="4"/>
      <c r="F38" s="4"/>
      <c r="G38" s="20"/>
      <c r="H38" s="215"/>
      <c r="I38" s="20"/>
      <c r="J38" s="2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5"/>
      <c r="AM38" s="7"/>
      <c r="AN38" s="7"/>
      <c r="AO38" s="7">
        <f t="shared" si="8"/>
        <v>0</v>
      </c>
      <c r="AP38" s="7"/>
      <c r="AQ38" s="7"/>
      <c r="AR38" s="7">
        <f t="shared" si="9"/>
        <v>0</v>
      </c>
      <c r="AS38" s="7"/>
      <c r="AT38" s="7">
        <v>5</v>
      </c>
      <c r="AU38" s="7">
        <f t="shared" si="10"/>
        <v>0</v>
      </c>
      <c r="AV38" s="8"/>
      <c r="AW38" s="8"/>
      <c r="AX38" s="8"/>
      <c r="AY38" s="8"/>
      <c r="AZ38" s="9">
        <f t="shared" si="11"/>
        <v>0</v>
      </c>
      <c r="BA38" s="48"/>
      <c r="BB38" s="48"/>
      <c r="BC38" s="48"/>
      <c r="BD38" s="32"/>
      <c r="BE38" s="150"/>
    </row>
    <row r="39" spans="1:184" x14ac:dyDescent="0.25">
      <c r="A39" s="17"/>
      <c r="B39" s="17"/>
      <c r="C39" s="4"/>
      <c r="D39" s="4"/>
      <c r="E39" s="4"/>
      <c r="F39" s="4"/>
      <c r="G39" s="4"/>
      <c r="H39" s="7"/>
      <c r="I39" s="4"/>
      <c r="J39" s="4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5"/>
      <c r="AM39" s="7"/>
      <c r="AN39" s="7"/>
      <c r="AO39" s="7">
        <f t="shared" si="8"/>
        <v>0</v>
      </c>
      <c r="AP39" s="7"/>
      <c r="AQ39" s="7"/>
      <c r="AR39" s="7">
        <f t="shared" si="9"/>
        <v>0</v>
      </c>
      <c r="AS39" s="7"/>
      <c r="AT39" s="7">
        <v>5</v>
      </c>
      <c r="AU39" s="7">
        <f t="shared" si="10"/>
        <v>0</v>
      </c>
      <c r="AV39" s="9"/>
      <c r="AW39" s="9"/>
      <c r="AX39" s="9"/>
      <c r="AY39" s="9"/>
      <c r="AZ39" s="9">
        <f t="shared" si="11"/>
        <v>0</v>
      </c>
      <c r="BA39" s="48"/>
      <c r="BB39" s="48"/>
      <c r="BC39" s="48"/>
      <c r="BD39" s="32"/>
      <c r="BE39" s="149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</row>
    <row r="40" spans="1:184" x14ac:dyDescent="0.25">
      <c r="A40" s="17"/>
      <c r="B40" s="17"/>
      <c r="C40" s="4"/>
      <c r="D40" s="4"/>
      <c r="E40" s="4"/>
      <c r="F40" s="4"/>
      <c r="G40" s="20"/>
      <c r="H40" s="215"/>
      <c r="I40" s="20"/>
      <c r="J40" s="2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5"/>
      <c r="AM40" s="8"/>
      <c r="AN40" s="8"/>
      <c r="AO40" s="7">
        <f t="shared" si="8"/>
        <v>0</v>
      </c>
      <c r="AP40" s="8"/>
      <c r="AQ40" s="8"/>
      <c r="AR40" s="7">
        <f t="shared" si="9"/>
        <v>0</v>
      </c>
      <c r="AS40" s="8"/>
      <c r="AT40" s="7">
        <v>5</v>
      </c>
      <c r="AU40" s="7">
        <f t="shared" si="10"/>
        <v>0</v>
      </c>
      <c r="AV40" s="9"/>
      <c r="AW40" s="9"/>
      <c r="AX40" s="9"/>
      <c r="AY40" s="9"/>
      <c r="AZ40" s="9">
        <f t="shared" si="11"/>
        <v>0</v>
      </c>
      <c r="BA40" s="48"/>
      <c r="BB40" s="48"/>
      <c r="BC40" s="48"/>
      <c r="BD40" s="32"/>
      <c r="BE40" s="149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</row>
    <row r="41" spans="1:184" x14ac:dyDescent="0.25">
      <c r="A41" s="17"/>
      <c r="B41" s="17"/>
      <c r="C41" s="4"/>
      <c r="D41" s="4"/>
      <c r="E41" s="12"/>
      <c r="F41" s="12"/>
      <c r="G41" s="21"/>
      <c r="H41" s="216"/>
      <c r="I41" s="21"/>
      <c r="J41" s="21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128"/>
      <c r="AM41" s="11"/>
      <c r="AN41" s="11"/>
      <c r="AO41" s="7">
        <f t="shared" si="8"/>
        <v>0</v>
      </c>
      <c r="AP41" s="11"/>
      <c r="AQ41" s="11"/>
      <c r="AR41" s="7">
        <f t="shared" si="9"/>
        <v>0</v>
      </c>
      <c r="AS41" s="11"/>
      <c r="AT41" s="7">
        <v>5</v>
      </c>
      <c r="AU41" s="7">
        <f t="shared" si="10"/>
        <v>0</v>
      </c>
      <c r="AV41" s="8"/>
      <c r="AW41" s="8"/>
      <c r="AX41" s="8"/>
      <c r="AY41" s="8"/>
      <c r="AZ41" s="9">
        <f t="shared" si="11"/>
        <v>0</v>
      </c>
      <c r="BA41" s="48"/>
      <c r="BB41" s="48"/>
      <c r="BC41" s="48"/>
      <c r="BE41" s="149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</row>
    <row r="42" spans="1:184" x14ac:dyDescent="0.25">
      <c r="A42" s="17"/>
      <c r="B42" s="17"/>
      <c r="C42" s="4"/>
      <c r="D42" s="4"/>
      <c r="E42" s="12"/>
      <c r="F42" s="12"/>
      <c r="G42" s="12"/>
      <c r="H42" s="11"/>
      <c r="I42" s="12"/>
      <c r="J42" s="12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128"/>
      <c r="AM42" s="11"/>
      <c r="AN42" s="11"/>
      <c r="AO42" s="7">
        <f t="shared" si="8"/>
        <v>0</v>
      </c>
      <c r="AP42" s="11"/>
      <c r="AQ42" s="11"/>
      <c r="AR42" s="7">
        <f t="shared" si="9"/>
        <v>0</v>
      </c>
      <c r="AS42" s="11"/>
      <c r="AT42" s="7">
        <v>5</v>
      </c>
      <c r="AU42" s="7">
        <f t="shared" si="10"/>
        <v>0</v>
      </c>
      <c r="AV42" s="8"/>
      <c r="AW42" s="8"/>
      <c r="AX42" s="8"/>
      <c r="AY42" s="8"/>
      <c r="AZ42" s="9">
        <f t="shared" si="11"/>
        <v>0</v>
      </c>
      <c r="BA42" s="48"/>
      <c r="BB42" s="48"/>
      <c r="BC42" s="48"/>
      <c r="BE42" s="149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</row>
    <row r="43" spans="1:184" s="69" customFormat="1" x14ac:dyDescent="0.25">
      <c r="A43" s="17"/>
      <c r="B43" s="17"/>
      <c r="C43" s="4"/>
      <c r="D43" s="4"/>
      <c r="E43" s="4"/>
      <c r="F43" s="4"/>
      <c r="G43" s="20"/>
      <c r="H43" s="215"/>
      <c r="I43" s="20"/>
      <c r="J43" s="2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5"/>
      <c r="AM43" s="8"/>
      <c r="AN43" s="8"/>
      <c r="AO43" s="7">
        <f t="shared" si="8"/>
        <v>0</v>
      </c>
      <c r="AP43" s="8"/>
      <c r="AQ43" s="8"/>
      <c r="AR43" s="7">
        <f t="shared" si="9"/>
        <v>0</v>
      </c>
      <c r="AS43" s="8"/>
      <c r="AT43" s="7">
        <v>5</v>
      </c>
      <c r="AU43" s="7">
        <f t="shared" si="10"/>
        <v>0</v>
      </c>
      <c r="AV43" s="8"/>
      <c r="AW43" s="8"/>
      <c r="AX43" s="8"/>
      <c r="AY43" s="8"/>
      <c r="AZ43" s="9">
        <f t="shared" si="11"/>
        <v>0</v>
      </c>
      <c r="BA43" s="48"/>
      <c r="BB43" s="48"/>
      <c r="BC43" s="48"/>
      <c r="BD43" s="33"/>
      <c r="BE43" s="149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</row>
    <row r="44" spans="1:184" x14ac:dyDescent="0.25">
      <c r="A44" s="77"/>
      <c r="B44" s="77"/>
      <c r="C44" s="4"/>
      <c r="D44" s="4"/>
      <c r="E44" s="4"/>
      <c r="F44" s="4"/>
      <c r="G44" s="4"/>
      <c r="H44" s="7"/>
      <c r="I44" s="4"/>
      <c r="J44" s="4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5"/>
      <c r="AM44" s="7"/>
      <c r="AN44" s="7"/>
      <c r="AO44" s="7">
        <f t="shared" si="8"/>
        <v>0</v>
      </c>
      <c r="AP44" s="7"/>
      <c r="AQ44" s="7"/>
      <c r="AR44" s="7">
        <f t="shared" si="9"/>
        <v>0</v>
      </c>
      <c r="AS44" s="7"/>
      <c r="AT44" s="7">
        <v>5</v>
      </c>
      <c r="AU44" s="7">
        <f t="shared" si="10"/>
        <v>0</v>
      </c>
      <c r="AV44" s="8"/>
      <c r="AW44" s="8"/>
      <c r="AX44" s="8"/>
      <c r="AY44" s="8"/>
      <c r="AZ44" s="9">
        <f t="shared" si="11"/>
        <v>0</v>
      </c>
      <c r="BA44" s="48"/>
      <c r="BB44" s="48"/>
      <c r="BC44" s="48"/>
      <c r="BE44" s="149"/>
    </row>
    <row r="45" spans="1:184" x14ac:dyDescent="0.25">
      <c r="A45" s="17"/>
      <c r="B45" s="17"/>
      <c r="C45" s="4"/>
      <c r="D45" s="4"/>
      <c r="E45" s="4"/>
      <c r="F45" s="4"/>
      <c r="G45" s="4"/>
      <c r="H45" s="7"/>
      <c r="I45" s="4"/>
      <c r="J45" s="4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5"/>
      <c r="AM45" s="7"/>
      <c r="AN45" s="7"/>
      <c r="AO45" s="7">
        <f t="shared" si="8"/>
        <v>0</v>
      </c>
      <c r="AP45" s="7"/>
      <c r="AQ45" s="7"/>
      <c r="AR45" s="7">
        <f t="shared" si="9"/>
        <v>0</v>
      </c>
      <c r="AS45" s="7"/>
      <c r="AT45" s="7">
        <v>5</v>
      </c>
      <c r="AU45" s="7">
        <f t="shared" si="10"/>
        <v>0</v>
      </c>
      <c r="AV45" s="8"/>
      <c r="AW45" s="8"/>
      <c r="AX45" s="8"/>
      <c r="AY45" s="8"/>
      <c r="AZ45" s="9">
        <f t="shared" si="11"/>
        <v>0</v>
      </c>
      <c r="BA45" s="48"/>
      <c r="BB45" s="48"/>
      <c r="BC45" s="48"/>
      <c r="BE45" s="150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</row>
    <row r="46" spans="1:184" x14ac:dyDescent="0.25">
      <c r="A46" s="17"/>
      <c r="B46" s="17"/>
      <c r="C46" s="4"/>
      <c r="D46" s="4"/>
      <c r="E46" s="17"/>
      <c r="F46" s="17"/>
      <c r="G46" s="4"/>
      <c r="H46" s="7"/>
      <c r="I46" s="4"/>
      <c r="J46" s="4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5"/>
      <c r="AM46" s="7"/>
      <c r="AN46" s="7"/>
      <c r="AO46" s="7">
        <f t="shared" si="8"/>
        <v>0</v>
      </c>
      <c r="AP46" s="7"/>
      <c r="AQ46" s="7"/>
      <c r="AR46" s="7">
        <f t="shared" si="9"/>
        <v>0</v>
      </c>
      <c r="AS46" s="7"/>
      <c r="AT46" s="7">
        <v>5</v>
      </c>
      <c r="AU46" s="7">
        <f t="shared" si="10"/>
        <v>0</v>
      </c>
      <c r="AV46" s="8"/>
      <c r="AW46" s="8"/>
      <c r="AX46" s="8"/>
      <c r="AY46" s="8"/>
      <c r="AZ46" s="9">
        <f t="shared" si="11"/>
        <v>0</v>
      </c>
      <c r="BA46" s="48"/>
      <c r="BB46" s="48"/>
      <c r="BC46" s="48"/>
      <c r="BE46" s="150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</row>
    <row r="47" spans="1:184" x14ac:dyDescent="0.25">
      <c r="A47" s="4"/>
      <c r="B47" s="4"/>
      <c r="C47" s="4"/>
      <c r="D47" s="4"/>
      <c r="E47" s="17"/>
      <c r="F47" s="17"/>
      <c r="G47" s="20"/>
      <c r="H47" s="215"/>
      <c r="I47" s="20"/>
      <c r="J47" s="2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5"/>
      <c r="AM47" s="7"/>
      <c r="AN47" s="7"/>
      <c r="AO47" s="7">
        <f t="shared" si="8"/>
        <v>0</v>
      </c>
      <c r="AP47" s="7"/>
      <c r="AQ47" s="7"/>
      <c r="AR47" s="7">
        <f t="shared" si="9"/>
        <v>0</v>
      </c>
      <c r="AS47" s="7"/>
      <c r="AT47" s="7">
        <v>5</v>
      </c>
      <c r="AU47" s="7">
        <f t="shared" si="10"/>
        <v>0</v>
      </c>
      <c r="AV47" s="8"/>
      <c r="AW47" s="8"/>
      <c r="AX47" s="8"/>
      <c r="AY47" s="8"/>
      <c r="AZ47" s="9">
        <f t="shared" si="11"/>
        <v>0</v>
      </c>
      <c r="BA47" s="48"/>
      <c r="BB47" s="48"/>
      <c r="BC47" s="48"/>
      <c r="BD47" s="32"/>
      <c r="BE47" s="150"/>
    </row>
    <row r="48" spans="1:184" x14ac:dyDescent="0.25">
      <c r="A48" s="4"/>
      <c r="B48" s="4"/>
      <c r="C48" s="4"/>
      <c r="D48" s="4"/>
      <c r="E48" s="4"/>
      <c r="F48" s="4"/>
      <c r="G48" s="20"/>
      <c r="H48" s="215"/>
      <c r="I48" s="20"/>
      <c r="J48" s="2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5"/>
      <c r="AM48" s="7"/>
      <c r="AN48" s="7"/>
      <c r="AO48" s="7">
        <f t="shared" si="8"/>
        <v>0</v>
      </c>
      <c r="AP48" s="7"/>
      <c r="AQ48" s="7"/>
      <c r="AR48" s="7">
        <f t="shared" si="9"/>
        <v>0</v>
      </c>
      <c r="AS48" s="7"/>
      <c r="AT48" s="7">
        <v>5</v>
      </c>
      <c r="AU48" s="7">
        <f t="shared" si="10"/>
        <v>0</v>
      </c>
      <c r="AV48" s="8"/>
      <c r="AW48" s="8"/>
      <c r="AX48" s="8"/>
      <c r="AY48" s="8"/>
      <c r="AZ48" s="9">
        <f t="shared" si="11"/>
        <v>0</v>
      </c>
      <c r="BA48" s="48"/>
      <c r="BB48" s="48"/>
      <c r="BC48" s="48"/>
      <c r="BD48" s="32"/>
      <c r="BE48" s="150"/>
    </row>
    <row r="49" spans="1:184" x14ac:dyDescent="0.25">
      <c r="A49" s="4"/>
      <c r="B49" s="4"/>
      <c r="C49" s="4"/>
      <c r="D49" s="4"/>
      <c r="E49" s="4"/>
      <c r="F49" s="4"/>
      <c r="G49" s="20"/>
      <c r="H49" s="215"/>
      <c r="I49" s="20"/>
      <c r="J49" s="2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5"/>
      <c r="AM49" s="7"/>
      <c r="AN49" s="7"/>
      <c r="AO49" s="7">
        <f t="shared" si="8"/>
        <v>0</v>
      </c>
      <c r="AP49" s="7"/>
      <c r="AQ49" s="7"/>
      <c r="AR49" s="7">
        <f t="shared" si="9"/>
        <v>0</v>
      </c>
      <c r="AS49" s="7"/>
      <c r="AT49" s="7">
        <v>5</v>
      </c>
      <c r="AU49" s="7">
        <f t="shared" si="10"/>
        <v>0</v>
      </c>
      <c r="AV49" s="8"/>
      <c r="AW49" s="8"/>
      <c r="AX49" s="8"/>
      <c r="AY49" s="8"/>
      <c r="AZ49" s="9">
        <f t="shared" si="11"/>
        <v>0</v>
      </c>
      <c r="BA49" s="48"/>
      <c r="BB49" s="48"/>
      <c r="BC49" s="48"/>
      <c r="BD49" s="83"/>
      <c r="BE49" s="152"/>
    </row>
    <row r="50" spans="1:184" x14ac:dyDescent="0.25">
      <c r="A50" s="17"/>
      <c r="B50" s="17"/>
      <c r="C50" s="4"/>
      <c r="D50" s="4"/>
      <c r="E50" s="17"/>
      <c r="F50" s="17"/>
      <c r="G50" s="17"/>
      <c r="H50" s="39"/>
      <c r="I50" s="17"/>
      <c r="J50" s="17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126"/>
      <c r="AM50" s="39"/>
      <c r="AN50" s="39"/>
      <c r="AO50" s="7">
        <f t="shared" si="8"/>
        <v>0</v>
      </c>
      <c r="AP50" s="39"/>
      <c r="AQ50" s="39"/>
      <c r="AR50" s="7">
        <f t="shared" si="9"/>
        <v>0</v>
      </c>
      <c r="AS50" s="39"/>
      <c r="AT50" s="7">
        <v>5</v>
      </c>
      <c r="AU50" s="7">
        <f t="shared" si="10"/>
        <v>0</v>
      </c>
      <c r="AV50" s="18"/>
      <c r="AW50" s="18"/>
      <c r="AX50" s="18"/>
      <c r="AY50" s="18"/>
      <c r="AZ50" s="9">
        <f t="shared" si="11"/>
        <v>0</v>
      </c>
      <c r="BA50" s="48"/>
      <c r="BB50" s="48"/>
      <c r="BC50" s="48"/>
      <c r="BD50" s="32"/>
      <c r="BE50" s="153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</row>
    <row r="51" spans="1:184" x14ac:dyDescent="0.25">
      <c r="A51" s="4"/>
      <c r="B51" s="4"/>
      <c r="C51" s="4"/>
      <c r="D51" s="4"/>
      <c r="E51" s="4"/>
      <c r="F51" s="4"/>
      <c r="G51" s="4"/>
      <c r="H51" s="7"/>
      <c r="I51" s="4"/>
      <c r="J51" s="4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5"/>
      <c r="AM51" s="7"/>
      <c r="AN51" s="7"/>
      <c r="AO51" s="7">
        <f t="shared" si="8"/>
        <v>0</v>
      </c>
      <c r="AP51" s="7"/>
      <c r="AQ51" s="7"/>
      <c r="AR51" s="7">
        <f t="shared" si="9"/>
        <v>0</v>
      </c>
      <c r="AS51" s="7"/>
      <c r="AT51" s="7">
        <v>5</v>
      </c>
      <c r="AU51" s="7">
        <f t="shared" si="10"/>
        <v>0</v>
      </c>
      <c r="AV51" s="8"/>
      <c r="AW51" s="8"/>
      <c r="AX51" s="8"/>
      <c r="AY51" s="8"/>
      <c r="AZ51" s="9">
        <f t="shared" si="11"/>
        <v>0</v>
      </c>
      <c r="BA51" s="48"/>
      <c r="BB51" s="48"/>
      <c r="BC51" s="48"/>
      <c r="BD51" s="32"/>
      <c r="BE51" s="150"/>
    </row>
    <row r="52" spans="1:184" x14ac:dyDescent="0.25">
      <c r="A52" s="12"/>
      <c r="B52" s="12"/>
      <c r="C52" s="4"/>
      <c r="D52" s="4"/>
      <c r="E52" s="4"/>
      <c r="F52" s="4"/>
      <c r="G52" s="4"/>
      <c r="H52" s="7"/>
      <c r="I52" s="4"/>
      <c r="J52" s="4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5"/>
      <c r="AM52" s="7"/>
      <c r="AN52" s="7"/>
      <c r="AO52" s="7">
        <f t="shared" si="8"/>
        <v>0</v>
      </c>
      <c r="AP52" s="7"/>
      <c r="AQ52" s="7"/>
      <c r="AR52" s="7">
        <f t="shared" si="9"/>
        <v>0</v>
      </c>
      <c r="AS52" s="7"/>
      <c r="AT52" s="7">
        <v>5</v>
      </c>
      <c r="AU52" s="7">
        <f t="shared" si="10"/>
        <v>0</v>
      </c>
      <c r="AV52" s="9"/>
      <c r="AW52" s="9"/>
      <c r="AX52" s="9"/>
      <c r="AY52" s="9"/>
      <c r="AZ52" s="9">
        <f t="shared" si="11"/>
        <v>0</v>
      </c>
      <c r="BA52" s="48"/>
      <c r="BB52" s="48"/>
      <c r="BC52" s="48"/>
      <c r="BD52" s="32"/>
      <c r="BE52" s="149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</row>
    <row r="53" spans="1:184" x14ac:dyDescent="0.25">
      <c r="A53" s="12"/>
      <c r="B53" s="12"/>
      <c r="C53" s="4"/>
      <c r="D53" s="4"/>
      <c r="E53" s="4"/>
      <c r="F53" s="4"/>
      <c r="G53" s="4"/>
      <c r="H53" s="7"/>
      <c r="I53" s="4"/>
      <c r="J53" s="4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5"/>
      <c r="AM53" s="7"/>
      <c r="AN53" s="7"/>
      <c r="AO53" s="7">
        <f t="shared" si="8"/>
        <v>0</v>
      </c>
      <c r="AP53" s="7"/>
      <c r="AQ53" s="7"/>
      <c r="AR53" s="7">
        <f t="shared" si="9"/>
        <v>0</v>
      </c>
      <c r="AS53" s="7"/>
      <c r="AT53" s="7">
        <v>5</v>
      </c>
      <c r="AU53" s="7">
        <f t="shared" si="10"/>
        <v>0</v>
      </c>
      <c r="AV53" s="9"/>
      <c r="AW53" s="9"/>
      <c r="AX53" s="9"/>
      <c r="AY53" s="9"/>
      <c r="AZ53" s="9">
        <f t="shared" si="11"/>
        <v>0</v>
      </c>
      <c r="BA53" s="48"/>
      <c r="BB53" s="48"/>
      <c r="BC53" s="48"/>
      <c r="BD53" s="32"/>
      <c r="BE53" s="149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</row>
    <row r="54" spans="1:184" s="28" customFormat="1" x14ac:dyDescent="0.25">
      <c r="A54" s="4"/>
      <c r="B54" s="4"/>
      <c r="C54" s="4"/>
      <c r="D54" s="4"/>
      <c r="E54" s="17"/>
      <c r="F54" s="17"/>
      <c r="G54" s="4"/>
      <c r="H54" s="7"/>
      <c r="I54" s="4"/>
      <c r="J54" s="4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5"/>
      <c r="AM54" s="7"/>
      <c r="AN54" s="7"/>
      <c r="AO54" s="7">
        <f t="shared" si="8"/>
        <v>0</v>
      </c>
      <c r="AP54" s="7"/>
      <c r="AQ54" s="7"/>
      <c r="AR54" s="7">
        <f t="shared" si="9"/>
        <v>0</v>
      </c>
      <c r="AS54" s="7"/>
      <c r="AT54" s="7">
        <v>5</v>
      </c>
      <c r="AU54" s="7">
        <f t="shared" si="10"/>
        <v>0</v>
      </c>
      <c r="AV54" s="9"/>
      <c r="AW54" s="9"/>
      <c r="AX54" s="9"/>
      <c r="AY54" s="9"/>
      <c r="AZ54" s="9">
        <f t="shared" si="11"/>
        <v>0</v>
      </c>
      <c r="BA54" s="48"/>
      <c r="BB54" s="48"/>
      <c r="BC54" s="48"/>
      <c r="BD54" s="32"/>
      <c r="BE54" s="149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</row>
    <row r="55" spans="1:184" s="28" customFormat="1" x14ac:dyDescent="0.25">
      <c r="A55" s="4"/>
      <c r="B55" s="4"/>
      <c r="C55" s="4"/>
      <c r="D55" s="4"/>
      <c r="E55" s="17"/>
      <c r="F55" s="17"/>
      <c r="G55" s="4"/>
      <c r="H55" s="7"/>
      <c r="I55" s="4"/>
      <c r="J55" s="4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5"/>
      <c r="AM55" s="7"/>
      <c r="AN55" s="7"/>
      <c r="AO55" s="7">
        <f t="shared" si="8"/>
        <v>0</v>
      </c>
      <c r="AP55" s="7"/>
      <c r="AQ55" s="7"/>
      <c r="AR55" s="7">
        <f t="shared" si="9"/>
        <v>0</v>
      </c>
      <c r="AS55" s="7"/>
      <c r="AT55" s="7">
        <v>5</v>
      </c>
      <c r="AU55" s="7">
        <f t="shared" si="10"/>
        <v>0</v>
      </c>
      <c r="AV55" s="9"/>
      <c r="AW55" s="9"/>
      <c r="AX55" s="9"/>
      <c r="AY55" s="9"/>
      <c r="AZ55" s="9">
        <f t="shared" si="11"/>
        <v>0</v>
      </c>
      <c r="BA55" s="48"/>
      <c r="BB55" s="48"/>
      <c r="BC55" s="48"/>
      <c r="BD55" s="33"/>
      <c r="BE55" s="149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</row>
    <row r="56" spans="1:184" s="28" customFormat="1" x14ac:dyDescent="0.25">
      <c r="A56" s="12"/>
      <c r="B56" s="12"/>
      <c r="C56" s="4"/>
      <c r="D56" s="4"/>
      <c r="E56" s="17"/>
      <c r="F56" s="4"/>
      <c r="G56" s="4"/>
      <c r="H56" s="7"/>
      <c r="I56" s="4"/>
      <c r="J56" s="4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5"/>
      <c r="AM56" s="7"/>
      <c r="AN56" s="7"/>
      <c r="AO56" s="7">
        <f t="shared" si="8"/>
        <v>0</v>
      </c>
      <c r="AP56" s="7"/>
      <c r="AQ56" s="7"/>
      <c r="AR56" s="7">
        <f t="shared" si="9"/>
        <v>0</v>
      </c>
      <c r="AS56" s="7"/>
      <c r="AT56" s="7">
        <v>5</v>
      </c>
      <c r="AU56" s="7">
        <f t="shared" si="10"/>
        <v>0</v>
      </c>
      <c r="AV56" s="8"/>
      <c r="AW56" s="8"/>
      <c r="AX56" s="8"/>
      <c r="AY56" s="9"/>
      <c r="AZ56" s="9">
        <f t="shared" si="11"/>
        <v>0</v>
      </c>
      <c r="BA56" s="48"/>
      <c r="BB56" s="48"/>
      <c r="BC56" s="48"/>
      <c r="BD56" s="33"/>
      <c r="BE56" s="149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</row>
    <row r="57" spans="1:184" s="28" customFormat="1" x14ac:dyDescent="0.25">
      <c r="A57" s="4"/>
      <c r="B57" s="4"/>
      <c r="C57" s="4"/>
      <c r="D57" s="4"/>
      <c r="E57" s="4"/>
      <c r="F57" s="4"/>
      <c r="G57" s="4"/>
      <c r="H57" s="7"/>
      <c r="I57" s="4"/>
      <c r="J57" s="4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5"/>
      <c r="AM57" s="7"/>
      <c r="AN57" s="7"/>
      <c r="AO57" s="7">
        <f t="shared" si="8"/>
        <v>0</v>
      </c>
      <c r="AP57" s="7"/>
      <c r="AQ57" s="7"/>
      <c r="AR57" s="7">
        <f t="shared" si="9"/>
        <v>0</v>
      </c>
      <c r="AS57" s="7"/>
      <c r="AT57" s="7">
        <v>5</v>
      </c>
      <c r="AU57" s="7">
        <f t="shared" si="10"/>
        <v>0</v>
      </c>
      <c r="AV57" s="8"/>
      <c r="AW57" s="8"/>
      <c r="AX57" s="8"/>
      <c r="AY57" s="8"/>
      <c r="AZ57" s="9">
        <f t="shared" si="11"/>
        <v>0</v>
      </c>
      <c r="BA57" s="48"/>
      <c r="BB57" s="48"/>
      <c r="BC57" s="48"/>
      <c r="BD57" s="33"/>
      <c r="BE57" s="150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</row>
    <row r="58" spans="1:184" s="28" customFormat="1" x14ac:dyDescent="0.25">
      <c r="A58" s="77"/>
      <c r="B58" s="77"/>
      <c r="C58" s="4"/>
      <c r="D58" s="4"/>
      <c r="E58" s="4"/>
      <c r="F58" s="4"/>
      <c r="G58" s="4"/>
      <c r="H58" s="7"/>
      <c r="I58" s="4"/>
      <c r="J58" s="4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5"/>
      <c r="AM58" s="7"/>
      <c r="AN58" s="7"/>
      <c r="AO58" s="7">
        <f t="shared" si="8"/>
        <v>0</v>
      </c>
      <c r="AP58" s="7"/>
      <c r="AQ58" s="7"/>
      <c r="AR58" s="7">
        <f t="shared" si="9"/>
        <v>0</v>
      </c>
      <c r="AS58" s="7"/>
      <c r="AT58" s="7">
        <v>5</v>
      </c>
      <c r="AU58" s="7">
        <f t="shared" si="10"/>
        <v>0</v>
      </c>
      <c r="AV58" s="8"/>
      <c r="AW58" s="8"/>
      <c r="AX58" s="8"/>
      <c r="AY58" s="8"/>
      <c r="AZ58" s="9">
        <f t="shared" si="11"/>
        <v>0</v>
      </c>
      <c r="BA58" s="48"/>
      <c r="BB58" s="48"/>
      <c r="BC58" s="48"/>
      <c r="BD58" s="33"/>
      <c r="BE58" s="149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</row>
    <row r="59" spans="1:184" s="28" customFormat="1" x14ac:dyDescent="0.25">
      <c r="A59" s="77"/>
      <c r="B59" s="77"/>
      <c r="C59" s="4"/>
      <c r="D59" s="4"/>
      <c r="E59" s="4"/>
      <c r="F59" s="4"/>
      <c r="G59" s="4"/>
      <c r="H59" s="7"/>
      <c r="I59" s="4"/>
      <c r="J59" s="4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5"/>
      <c r="AM59" s="7"/>
      <c r="AN59" s="7"/>
      <c r="AO59" s="7">
        <f t="shared" si="8"/>
        <v>0</v>
      </c>
      <c r="AP59" s="7"/>
      <c r="AQ59" s="7"/>
      <c r="AR59" s="7">
        <f t="shared" si="9"/>
        <v>0</v>
      </c>
      <c r="AS59" s="7"/>
      <c r="AT59" s="7">
        <v>5</v>
      </c>
      <c r="AU59" s="7">
        <f t="shared" si="10"/>
        <v>0</v>
      </c>
      <c r="AV59" s="8"/>
      <c r="AW59" s="8"/>
      <c r="AX59" s="8"/>
      <c r="AY59" s="8"/>
      <c r="AZ59" s="9">
        <f t="shared" si="11"/>
        <v>0</v>
      </c>
      <c r="BA59" s="48"/>
      <c r="BB59" s="48"/>
      <c r="BC59" s="48"/>
      <c r="BD59" s="33"/>
      <c r="BE59" s="15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</row>
    <row r="60" spans="1:184" x14ac:dyDescent="0.25">
      <c r="A60" s="17"/>
      <c r="B60" s="17"/>
      <c r="C60" s="4"/>
      <c r="D60" s="4"/>
      <c r="E60" s="4"/>
      <c r="F60" s="4"/>
      <c r="G60" s="4"/>
      <c r="H60" s="7"/>
      <c r="I60" s="4"/>
      <c r="J60" s="4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5"/>
      <c r="AM60" s="7"/>
      <c r="AN60" s="7"/>
      <c r="AO60" s="7">
        <f t="shared" si="8"/>
        <v>0</v>
      </c>
      <c r="AP60" s="7"/>
      <c r="AQ60" s="7"/>
      <c r="AR60" s="7">
        <f t="shared" si="9"/>
        <v>0</v>
      </c>
      <c r="AS60" s="7"/>
      <c r="AT60" s="7">
        <v>5</v>
      </c>
      <c r="AU60" s="7">
        <f t="shared" si="10"/>
        <v>0</v>
      </c>
      <c r="AV60" s="8"/>
      <c r="AW60" s="8"/>
      <c r="AX60" s="8"/>
      <c r="AY60" s="8"/>
      <c r="AZ60" s="9">
        <f t="shared" si="11"/>
        <v>0</v>
      </c>
      <c r="BA60" s="48"/>
      <c r="BB60" s="48"/>
      <c r="BC60" s="48"/>
      <c r="BE60" s="150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</row>
    <row r="61" spans="1:184" x14ac:dyDescent="0.25">
      <c r="A61" s="4"/>
      <c r="B61" s="4"/>
      <c r="C61" s="4"/>
      <c r="D61" s="4"/>
      <c r="E61" s="4"/>
      <c r="F61" s="4"/>
      <c r="G61" s="4"/>
      <c r="H61" s="7"/>
      <c r="I61" s="4"/>
      <c r="J61" s="4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5"/>
      <c r="AM61" s="7"/>
      <c r="AN61" s="7"/>
      <c r="AO61" s="7">
        <f t="shared" si="8"/>
        <v>0</v>
      </c>
      <c r="AP61" s="7"/>
      <c r="AQ61" s="7"/>
      <c r="AR61" s="7">
        <f t="shared" si="9"/>
        <v>0</v>
      </c>
      <c r="AS61" s="7"/>
      <c r="AT61" s="7">
        <v>5</v>
      </c>
      <c r="AU61" s="7">
        <f t="shared" si="10"/>
        <v>0</v>
      </c>
      <c r="AV61" s="8"/>
      <c r="AW61" s="8"/>
      <c r="AX61" s="8"/>
      <c r="AY61" s="8"/>
      <c r="AZ61" s="9">
        <f t="shared" si="11"/>
        <v>0</v>
      </c>
      <c r="BA61" s="48"/>
      <c r="BB61" s="48"/>
      <c r="BC61" s="48"/>
      <c r="BE61" s="150"/>
    </row>
    <row r="62" spans="1:184" s="13" customFormat="1" x14ac:dyDescent="0.25">
      <c r="A62" s="4"/>
      <c r="B62" s="4"/>
      <c r="C62" s="4"/>
      <c r="D62" s="4"/>
      <c r="E62" s="4"/>
      <c r="F62" s="4"/>
      <c r="G62" s="4"/>
      <c r="H62" s="7"/>
      <c r="I62" s="4"/>
      <c r="J62" s="4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5"/>
      <c r="AM62" s="7"/>
      <c r="AN62" s="7"/>
      <c r="AO62" s="7">
        <f t="shared" si="8"/>
        <v>0</v>
      </c>
      <c r="AP62" s="7"/>
      <c r="AQ62" s="7"/>
      <c r="AR62" s="7">
        <f t="shared" si="9"/>
        <v>0</v>
      </c>
      <c r="AS62" s="7"/>
      <c r="AT62" s="7">
        <v>5</v>
      </c>
      <c r="AU62" s="7">
        <f t="shared" si="10"/>
        <v>0</v>
      </c>
      <c r="AV62" s="8"/>
      <c r="AW62" s="8"/>
      <c r="AX62" s="8"/>
      <c r="AY62" s="8"/>
      <c r="AZ62" s="9">
        <f t="shared" si="11"/>
        <v>0</v>
      </c>
      <c r="BA62" s="48"/>
      <c r="BB62" s="48"/>
      <c r="BC62" s="48"/>
      <c r="BD62" s="32"/>
      <c r="BE62" s="150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</row>
    <row r="63" spans="1:184" s="13" customFormat="1" x14ac:dyDescent="0.25">
      <c r="A63" s="12"/>
      <c r="B63" s="12"/>
      <c r="C63" s="4"/>
      <c r="D63" s="4"/>
      <c r="E63" s="4"/>
      <c r="F63" s="4"/>
      <c r="G63" s="4"/>
      <c r="H63" s="7"/>
      <c r="I63" s="4"/>
      <c r="J63" s="4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5"/>
      <c r="AM63" s="7"/>
      <c r="AN63" s="7"/>
      <c r="AO63" s="7">
        <f t="shared" si="8"/>
        <v>0</v>
      </c>
      <c r="AP63" s="7"/>
      <c r="AQ63" s="7"/>
      <c r="AR63" s="7">
        <f t="shared" si="9"/>
        <v>0</v>
      </c>
      <c r="AS63" s="7"/>
      <c r="AT63" s="7">
        <v>5</v>
      </c>
      <c r="AU63" s="7">
        <f t="shared" si="10"/>
        <v>0</v>
      </c>
      <c r="AV63" s="9"/>
      <c r="AW63" s="9"/>
      <c r="AX63" s="9"/>
      <c r="AY63" s="9"/>
      <c r="AZ63" s="9">
        <f t="shared" si="11"/>
        <v>0</v>
      </c>
      <c r="BA63" s="48"/>
      <c r="BB63" s="48"/>
      <c r="BC63" s="48"/>
      <c r="BD63" s="32"/>
      <c r="BE63" s="149"/>
    </row>
    <row r="64" spans="1:184" x14ac:dyDescent="0.25">
      <c r="A64" s="17"/>
      <c r="B64" s="17"/>
      <c r="C64" s="4"/>
      <c r="D64" s="4"/>
      <c r="E64" s="17"/>
      <c r="F64" s="17"/>
      <c r="G64" s="17"/>
      <c r="H64" s="39"/>
      <c r="I64" s="17"/>
      <c r="J64" s="17"/>
      <c r="K64" s="62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127"/>
      <c r="AM64" s="39"/>
      <c r="AN64" s="39"/>
      <c r="AO64" s="7">
        <f t="shared" si="8"/>
        <v>0</v>
      </c>
      <c r="AP64" s="39"/>
      <c r="AQ64" s="39"/>
      <c r="AR64" s="7">
        <f t="shared" si="9"/>
        <v>0</v>
      </c>
      <c r="AS64" s="39"/>
      <c r="AT64" s="7">
        <v>5</v>
      </c>
      <c r="AU64" s="7">
        <f t="shared" si="10"/>
        <v>0</v>
      </c>
      <c r="AV64" s="18"/>
      <c r="AW64" s="18"/>
      <c r="AX64" s="18"/>
      <c r="AY64" s="18"/>
      <c r="AZ64" s="9">
        <f t="shared" si="11"/>
        <v>0</v>
      </c>
      <c r="BA64" s="48"/>
      <c r="BB64" s="48"/>
      <c r="BC64" s="48"/>
      <c r="BD64" s="35"/>
      <c r="BE64" s="154"/>
    </row>
    <row r="65" spans="1:184" s="13" customFormat="1" x14ac:dyDescent="0.25">
      <c r="A65" s="4"/>
      <c r="B65" s="4"/>
      <c r="C65" s="4"/>
      <c r="D65" s="4"/>
      <c r="E65" s="4"/>
      <c r="F65" s="4"/>
      <c r="G65" s="4"/>
      <c r="H65" s="7"/>
      <c r="I65" s="4"/>
      <c r="J65" s="4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5"/>
      <c r="AM65" s="7"/>
      <c r="AN65" s="7"/>
      <c r="AO65" s="7">
        <f t="shared" si="8"/>
        <v>0</v>
      </c>
      <c r="AP65" s="7"/>
      <c r="AQ65" s="7"/>
      <c r="AR65" s="7">
        <f t="shared" si="9"/>
        <v>0</v>
      </c>
      <c r="AS65" s="7"/>
      <c r="AT65" s="7">
        <v>5</v>
      </c>
      <c r="AU65" s="7">
        <f t="shared" si="10"/>
        <v>0</v>
      </c>
      <c r="AV65" s="8"/>
      <c r="AW65" s="8"/>
      <c r="AX65" s="8"/>
      <c r="AY65" s="8"/>
      <c r="AZ65" s="9">
        <f t="shared" si="11"/>
        <v>0</v>
      </c>
      <c r="BA65" s="48"/>
      <c r="BB65" s="48"/>
      <c r="BC65" s="48"/>
      <c r="BD65" s="33"/>
      <c r="BE65" s="150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</row>
    <row r="66" spans="1:184" s="13" customFormat="1" x14ac:dyDescent="0.25">
      <c r="A66" s="4"/>
      <c r="B66" s="4"/>
      <c r="C66" s="4"/>
      <c r="D66" s="4"/>
      <c r="E66" s="4"/>
      <c r="F66" s="4"/>
      <c r="G66" s="4"/>
      <c r="H66" s="7"/>
      <c r="I66" s="4"/>
      <c r="J66" s="4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5"/>
      <c r="AM66" s="7"/>
      <c r="AN66" s="7"/>
      <c r="AO66" s="7">
        <f t="shared" si="8"/>
        <v>0</v>
      </c>
      <c r="AP66" s="7"/>
      <c r="AQ66" s="7"/>
      <c r="AR66" s="7">
        <f t="shared" si="9"/>
        <v>0</v>
      </c>
      <c r="AS66" s="7"/>
      <c r="AT66" s="7">
        <v>5</v>
      </c>
      <c r="AU66" s="7">
        <f t="shared" si="10"/>
        <v>0</v>
      </c>
      <c r="AV66" s="8"/>
      <c r="AW66" s="8"/>
      <c r="AX66" s="8"/>
      <c r="AY66" s="8"/>
      <c r="AZ66" s="9">
        <f t="shared" si="11"/>
        <v>0</v>
      </c>
      <c r="BA66" s="48"/>
      <c r="BB66" s="48"/>
      <c r="BC66" s="48"/>
      <c r="BD66" s="33"/>
      <c r="BE66" s="150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</row>
    <row r="67" spans="1:184" s="13" customFormat="1" x14ac:dyDescent="0.25">
      <c r="A67" s="4"/>
      <c r="B67" s="4"/>
      <c r="C67" s="4"/>
      <c r="D67" s="4"/>
      <c r="E67" s="4"/>
      <c r="F67" s="4"/>
      <c r="G67" s="20"/>
      <c r="H67" s="215"/>
      <c r="I67" s="20"/>
      <c r="J67" s="2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5"/>
      <c r="AM67" s="7"/>
      <c r="AN67" s="7"/>
      <c r="AO67" s="7">
        <f t="shared" si="8"/>
        <v>0</v>
      </c>
      <c r="AP67" s="7"/>
      <c r="AQ67" s="7"/>
      <c r="AR67" s="7">
        <f t="shared" si="9"/>
        <v>0</v>
      </c>
      <c r="AS67" s="7"/>
      <c r="AT67" s="7">
        <v>5</v>
      </c>
      <c r="AU67" s="7">
        <f t="shared" si="10"/>
        <v>0</v>
      </c>
      <c r="AV67" s="8"/>
      <c r="AW67" s="8"/>
      <c r="AX67" s="8"/>
      <c r="AY67" s="8"/>
      <c r="AZ67" s="9">
        <f t="shared" si="11"/>
        <v>0</v>
      </c>
      <c r="BA67" s="48"/>
      <c r="BB67" s="48"/>
      <c r="BC67" s="48"/>
      <c r="BD67" s="32"/>
      <c r="BE67" s="150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</row>
    <row r="68" spans="1:184" s="13" customFormat="1" x14ac:dyDescent="0.25">
      <c r="A68" s="4"/>
      <c r="B68" s="4"/>
      <c r="C68" s="4"/>
      <c r="D68" s="4"/>
      <c r="E68" s="4"/>
      <c r="F68" s="4"/>
      <c r="G68" s="4"/>
      <c r="H68" s="7"/>
      <c r="I68" s="4"/>
      <c r="J68" s="4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5"/>
      <c r="AM68" s="7"/>
      <c r="AN68" s="7"/>
      <c r="AO68" s="7">
        <f t="shared" si="8"/>
        <v>0</v>
      </c>
      <c r="AP68" s="7"/>
      <c r="AQ68" s="7"/>
      <c r="AR68" s="7">
        <f t="shared" si="9"/>
        <v>0</v>
      </c>
      <c r="AS68" s="7"/>
      <c r="AT68" s="7">
        <v>5</v>
      </c>
      <c r="AU68" s="7">
        <f t="shared" si="10"/>
        <v>0</v>
      </c>
      <c r="AV68" s="9"/>
      <c r="AW68" s="9"/>
      <c r="AX68" s="9"/>
      <c r="AY68" s="9"/>
      <c r="AZ68" s="9">
        <f t="shared" si="11"/>
        <v>0</v>
      </c>
      <c r="BA68" s="48"/>
      <c r="BB68" s="48"/>
      <c r="BC68" s="48"/>
      <c r="BD68" s="32"/>
      <c r="BE68" s="149"/>
    </row>
    <row r="69" spans="1:184" s="13" customFormat="1" x14ac:dyDescent="0.25">
      <c r="A69" s="4"/>
      <c r="B69" s="4"/>
      <c r="C69" s="4"/>
      <c r="D69" s="4"/>
      <c r="E69" s="4"/>
      <c r="F69" s="4"/>
      <c r="G69" s="4"/>
      <c r="H69" s="7"/>
      <c r="I69" s="4"/>
      <c r="J69" s="4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5"/>
      <c r="AM69" s="7"/>
      <c r="AN69" s="7"/>
      <c r="AO69" s="7">
        <f t="shared" si="8"/>
        <v>0</v>
      </c>
      <c r="AP69" s="7"/>
      <c r="AQ69" s="7"/>
      <c r="AR69" s="7">
        <f t="shared" si="9"/>
        <v>0</v>
      </c>
      <c r="AS69" s="7"/>
      <c r="AT69" s="7">
        <v>5</v>
      </c>
      <c r="AU69" s="7">
        <f t="shared" si="10"/>
        <v>0</v>
      </c>
      <c r="AV69" s="9"/>
      <c r="AW69" s="9"/>
      <c r="AX69" s="9"/>
      <c r="AY69" s="9"/>
      <c r="AZ69" s="9">
        <f t="shared" si="11"/>
        <v>0</v>
      </c>
      <c r="BA69" s="48"/>
      <c r="BB69" s="48"/>
      <c r="BC69" s="48"/>
      <c r="BD69" s="32"/>
      <c r="BE69" s="149"/>
    </row>
    <row r="70" spans="1:184" s="13" customFormat="1" x14ac:dyDescent="0.25">
      <c r="A70" s="4"/>
      <c r="B70" s="4"/>
      <c r="C70" s="4"/>
      <c r="D70" s="4"/>
      <c r="E70" s="4"/>
      <c r="F70" s="4"/>
      <c r="G70" s="4"/>
      <c r="H70" s="7"/>
      <c r="I70" s="4"/>
      <c r="J70" s="4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5"/>
      <c r="AM70" s="7"/>
      <c r="AN70" s="7"/>
      <c r="AO70" s="7">
        <f t="shared" si="8"/>
        <v>0</v>
      </c>
      <c r="AP70" s="7"/>
      <c r="AQ70" s="7"/>
      <c r="AR70" s="7">
        <f t="shared" si="9"/>
        <v>0</v>
      </c>
      <c r="AS70" s="7"/>
      <c r="AT70" s="7">
        <v>5</v>
      </c>
      <c r="AU70" s="7">
        <f t="shared" si="10"/>
        <v>0</v>
      </c>
      <c r="AV70" s="8"/>
      <c r="AW70" s="8"/>
      <c r="AX70" s="8"/>
      <c r="AY70" s="8"/>
      <c r="AZ70" s="9">
        <f t="shared" si="11"/>
        <v>0</v>
      </c>
      <c r="BA70" s="48"/>
      <c r="BB70" s="48"/>
      <c r="BC70" s="48"/>
      <c r="BD70" s="33"/>
      <c r="BE70" s="149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</row>
    <row r="71" spans="1:184" x14ac:dyDescent="0.25">
      <c r="A71" s="4"/>
      <c r="B71" s="4"/>
      <c r="C71" s="4"/>
      <c r="D71" s="4"/>
      <c r="E71" s="4"/>
      <c r="F71" s="4"/>
      <c r="G71" s="20"/>
      <c r="H71" s="215"/>
      <c r="I71" s="20"/>
      <c r="J71" s="2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5"/>
      <c r="AM71" s="7"/>
      <c r="AN71" s="7"/>
      <c r="AO71" s="7">
        <f t="shared" si="8"/>
        <v>0</v>
      </c>
      <c r="AP71" s="7"/>
      <c r="AQ71" s="7"/>
      <c r="AR71" s="7">
        <f t="shared" si="9"/>
        <v>0</v>
      </c>
      <c r="AS71" s="7"/>
      <c r="AT71" s="7">
        <v>5</v>
      </c>
      <c r="AU71" s="7">
        <f t="shared" si="10"/>
        <v>0</v>
      </c>
      <c r="AV71" s="8"/>
      <c r="AW71" s="8"/>
      <c r="AX71" s="8"/>
      <c r="AY71" s="8"/>
      <c r="AZ71" s="9">
        <f t="shared" si="11"/>
        <v>0</v>
      </c>
      <c r="BA71" s="48"/>
      <c r="BB71" s="48"/>
      <c r="BC71" s="48"/>
      <c r="BE71" s="153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</row>
    <row r="72" spans="1:184" s="13" customFormat="1" x14ac:dyDescent="0.25">
      <c r="A72" s="4"/>
      <c r="B72" s="4"/>
      <c r="C72" s="4"/>
      <c r="D72" s="4"/>
      <c r="E72" s="4"/>
      <c r="F72" s="4"/>
      <c r="G72" s="4"/>
      <c r="H72" s="7"/>
      <c r="I72" s="4"/>
      <c r="J72" s="4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5"/>
      <c r="AM72" s="7"/>
      <c r="AN72" s="7"/>
      <c r="AO72" s="7">
        <f t="shared" si="8"/>
        <v>0</v>
      </c>
      <c r="AP72" s="7"/>
      <c r="AQ72" s="7"/>
      <c r="AR72" s="7">
        <f t="shared" si="9"/>
        <v>0</v>
      </c>
      <c r="AS72" s="7"/>
      <c r="AT72" s="7">
        <v>5</v>
      </c>
      <c r="AU72" s="7">
        <f t="shared" si="10"/>
        <v>0</v>
      </c>
      <c r="AV72" s="8"/>
      <c r="AW72" s="8"/>
      <c r="AX72" s="8"/>
      <c r="AY72" s="8"/>
      <c r="AZ72" s="9">
        <f t="shared" si="11"/>
        <v>0</v>
      </c>
      <c r="BA72" s="48"/>
      <c r="BB72" s="48"/>
      <c r="BC72" s="48"/>
      <c r="BD72" s="32"/>
      <c r="BE72" s="150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</row>
    <row r="73" spans="1:184" s="13" customFormat="1" x14ac:dyDescent="0.25">
      <c r="A73" s="4"/>
      <c r="B73" s="4"/>
      <c r="C73" s="4"/>
      <c r="D73" s="4"/>
      <c r="E73" s="4"/>
      <c r="F73" s="4"/>
      <c r="G73" s="20"/>
      <c r="H73" s="215"/>
      <c r="I73" s="20"/>
      <c r="J73" s="2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5"/>
      <c r="AM73" s="7"/>
      <c r="AN73" s="7"/>
      <c r="AO73" s="7">
        <f t="shared" si="8"/>
        <v>0</v>
      </c>
      <c r="AP73" s="7"/>
      <c r="AQ73" s="7"/>
      <c r="AR73" s="7">
        <f t="shared" si="9"/>
        <v>0</v>
      </c>
      <c r="AS73" s="7"/>
      <c r="AT73" s="7">
        <v>5</v>
      </c>
      <c r="AU73" s="7">
        <f t="shared" si="10"/>
        <v>0</v>
      </c>
      <c r="AV73" s="8"/>
      <c r="AW73" s="8"/>
      <c r="AX73" s="8"/>
      <c r="AY73" s="8"/>
      <c r="AZ73" s="9">
        <f t="shared" si="11"/>
        <v>0</v>
      </c>
      <c r="BA73" s="48"/>
      <c r="BB73" s="48"/>
      <c r="BC73" s="48"/>
      <c r="BD73" s="32"/>
      <c r="BE73" s="150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</row>
    <row r="74" spans="1:184" s="13" customFormat="1" x14ac:dyDescent="0.25">
      <c r="A74" s="4"/>
      <c r="B74" s="4"/>
      <c r="C74" s="4"/>
      <c r="D74" s="4"/>
      <c r="E74" s="4"/>
      <c r="F74" s="4"/>
      <c r="G74" s="20"/>
      <c r="H74" s="215"/>
      <c r="I74" s="20"/>
      <c r="J74" s="2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5"/>
      <c r="AM74" s="7"/>
      <c r="AN74" s="7"/>
      <c r="AO74" s="7">
        <f t="shared" si="8"/>
        <v>0</v>
      </c>
      <c r="AP74" s="7"/>
      <c r="AQ74" s="7"/>
      <c r="AR74" s="7">
        <f t="shared" si="9"/>
        <v>0</v>
      </c>
      <c r="AS74" s="7"/>
      <c r="AT74" s="7">
        <v>5</v>
      </c>
      <c r="AU74" s="7">
        <f t="shared" si="10"/>
        <v>0</v>
      </c>
      <c r="AV74" s="8"/>
      <c r="AW74" s="8"/>
      <c r="AX74" s="8"/>
      <c r="AY74" s="8"/>
      <c r="AZ74" s="9">
        <f t="shared" si="11"/>
        <v>0</v>
      </c>
      <c r="BA74" s="48"/>
      <c r="BB74" s="48"/>
      <c r="BC74" s="48"/>
      <c r="BD74" s="32"/>
      <c r="BE74" s="150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</row>
    <row r="75" spans="1:184" s="13" customFormat="1" x14ac:dyDescent="0.25">
      <c r="A75" s="4"/>
      <c r="B75" s="4"/>
      <c r="C75" s="4"/>
      <c r="D75" s="4"/>
      <c r="E75" s="4"/>
      <c r="F75" s="4"/>
      <c r="G75" s="20"/>
      <c r="H75" s="215"/>
      <c r="I75" s="20"/>
      <c r="J75" s="2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5"/>
      <c r="AM75" s="7"/>
      <c r="AN75" s="7"/>
      <c r="AO75" s="7">
        <f t="shared" si="8"/>
        <v>0</v>
      </c>
      <c r="AP75" s="7"/>
      <c r="AQ75" s="7"/>
      <c r="AR75" s="7">
        <f t="shared" si="9"/>
        <v>0</v>
      </c>
      <c r="AS75" s="7"/>
      <c r="AT75" s="7">
        <v>5</v>
      </c>
      <c r="AU75" s="7">
        <f t="shared" si="10"/>
        <v>0</v>
      </c>
      <c r="AV75" s="8"/>
      <c r="AW75" s="8"/>
      <c r="AX75" s="8"/>
      <c r="AY75" s="8"/>
      <c r="AZ75" s="9">
        <f t="shared" si="11"/>
        <v>0</v>
      </c>
      <c r="BA75" s="48"/>
      <c r="BB75" s="48"/>
      <c r="BC75" s="48"/>
      <c r="BD75" s="32"/>
      <c r="BE75" s="150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</row>
    <row r="76" spans="1:184" s="13" customFormat="1" x14ac:dyDescent="0.25">
      <c r="A76" s="4"/>
      <c r="B76" s="4"/>
      <c r="C76" s="4"/>
      <c r="D76" s="4"/>
      <c r="E76" s="4"/>
      <c r="F76" s="4"/>
      <c r="G76" s="20"/>
      <c r="H76" s="215"/>
      <c r="I76" s="20"/>
      <c r="J76" s="2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5"/>
      <c r="AM76" s="7"/>
      <c r="AN76" s="7"/>
      <c r="AO76" s="7">
        <f t="shared" si="8"/>
        <v>0</v>
      </c>
      <c r="AP76" s="7"/>
      <c r="AQ76" s="7"/>
      <c r="AR76" s="7">
        <f t="shared" si="9"/>
        <v>0</v>
      </c>
      <c r="AS76" s="7"/>
      <c r="AT76" s="7">
        <v>5</v>
      </c>
      <c r="AU76" s="7">
        <f t="shared" si="10"/>
        <v>0</v>
      </c>
      <c r="AV76" s="8"/>
      <c r="AW76" s="8"/>
      <c r="AX76" s="8"/>
      <c r="AY76" s="8"/>
      <c r="AZ76" s="9">
        <f t="shared" si="11"/>
        <v>0</v>
      </c>
      <c r="BA76" s="48"/>
      <c r="BB76" s="48"/>
      <c r="BC76" s="48"/>
      <c r="BD76" s="32"/>
      <c r="BE76" s="150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</row>
    <row r="77" spans="1:184" s="13" customFormat="1" x14ac:dyDescent="0.25">
      <c r="A77" s="17"/>
      <c r="B77" s="17"/>
      <c r="C77" s="4"/>
      <c r="D77" s="4"/>
      <c r="E77" s="17"/>
      <c r="F77" s="17"/>
      <c r="G77" s="17"/>
      <c r="H77" s="39"/>
      <c r="I77" s="17"/>
      <c r="J77" s="17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126"/>
      <c r="AM77" s="39"/>
      <c r="AN77" s="39"/>
      <c r="AO77" s="7">
        <f t="shared" si="8"/>
        <v>0</v>
      </c>
      <c r="AP77" s="39"/>
      <c r="AQ77" s="39"/>
      <c r="AR77" s="7">
        <f t="shared" si="9"/>
        <v>0</v>
      </c>
      <c r="AS77" s="39"/>
      <c r="AT77" s="7">
        <v>5</v>
      </c>
      <c r="AU77" s="7">
        <f t="shared" si="10"/>
        <v>0</v>
      </c>
      <c r="AV77" s="18"/>
      <c r="AW77" s="18"/>
      <c r="AX77" s="18"/>
      <c r="AY77" s="18"/>
      <c r="AZ77" s="9">
        <f t="shared" si="11"/>
        <v>0</v>
      </c>
      <c r="BA77" s="48"/>
      <c r="BB77" s="48"/>
      <c r="BC77" s="48"/>
      <c r="BD77" s="32"/>
      <c r="BE77" s="153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</row>
    <row r="78" spans="1:184" s="13" customFormat="1" x14ac:dyDescent="0.25">
      <c r="A78" s="4"/>
      <c r="B78" s="4"/>
      <c r="C78" s="4"/>
      <c r="D78" s="4"/>
      <c r="E78" s="4"/>
      <c r="F78" s="4"/>
      <c r="G78" s="4"/>
      <c r="H78" s="7"/>
      <c r="I78" s="4"/>
      <c r="J78" s="4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5"/>
      <c r="AM78" s="7"/>
      <c r="AN78" s="7"/>
      <c r="AO78" s="7">
        <f t="shared" si="8"/>
        <v>0</v>
      </c>
      <c r="AP78" s="7"/>
      <c r="AQ78" s="7"/>
      <c r="AR78" s="7">
        <f t="shared" si="9"/>
        <v>0</v>
      </c>
      <c r="AS78" s="7"/>
      <c r="AT78" s="7">
        <v>5</v>
      </c>
      <c r="AU78" s="7">
        <f t="shared" si="10"/>
        <v>0</v>
      </c>
      <c r="AV78" s="9"/>
      <c r="AW78" s="9"/>
      <c r="AX78" s="9"/>
      <c r="AY78" s="9"/>
      <c r="AZ78" s="9">
        <f t="shared" si="11"/>
        <v>0</v>
      </c>
      <c r="BA78" s="48"/>
      <c r="BB78" s="48"/>
      <c r="BC78" s="48"/>
      <c r="BD78" s="32"/>
      <c r="BE78" s="149"/>
    </row>
    <row r="79" spans="1:184" s="13" customFormat="1" x14ac:dyDescent="0.25">
      <c r="A79" s="4"/>
      <c r="B79" s="4"/>
      <c r="C79" s="4"/>
      <c r="D79" s="4"/>
      <c r="E79" s="4"/>
      <c r="F79" s="4"/>
      <c r="G79" s="4"/>
      <c r="H79" s="7"/>
      <c r="I79" s="4"/>
      <c r="J79" s="4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5"/>
      <c r="AM79" s="7"/>
      <c r="AN79" s="7"/>
      <c r="AO79" s="7">
        <f t="shared" si="8"/>
        <v>0</v>
      </c>
      <c r="AP79" s="7"/>
      <c r="AQ79" s="7"/>
      <c r="AR79" s="7">
        <f t="shared" si="9"/>
        <v>0</v>
      </c>
      <c r="AS79" s="7"/>
      <c r="AT79" s="7">
        <v>5</v>
      </c>
      <c r="AU79" s="7">
        <f t="shared" si="10"/>
        <v>0</v>
      </c>
      <c r="AV79" s="9"/>
      <c r="AW79" s="9"/>
      <c r="AX79" s="9"/>
      <c r="AY79" s="9"/>
      <c r="AZ79" s="9">
        <f t="shared" si="11"/>
        <v>0</v>
      </c>
      <c r="BA79" s="48"/>
      <c r="BB79" s="48"/>
      <c r="BC79" s="48"/>
      <c r="BD79" s="83"/>
      <c r="BE79" s="152"/>
    </row>
    <row r="80" spans="1:184" s="13" customFormat="1" x14ac:dyDescent="0.25">
      <c r="A80" s="12"/>
      <c r="B80" s="12"/>
      <c r="C80" s="4"/>
      <c r="D80" s="4"/>
      <c r="E80" s="4"/>
      <c r="F80" s="4"/>
      <c r="G80" s="4"/>
      <c r="H80" s="7"/>
      <c r="I80" s="4"/>
      <c r="J80" s="4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5"/>
      <c r="AM80" s="7"/>
      <c r="AN80" s="7"/>
      <c r="AO80" s="7">
        <f t="shared" si="8"/>
        <v>0</v>
      </c>
      <c r="AP80" s="7"/>
      <c r="AQ80" s="7"/>
      <c r="AR80" s="7">
        <f t="shared" si="9"/>
        <v>0</v>
      </c>
      <c r="AS80" s="7"/>
      <c r="AT80" s="7">
        <v>5</v>
      </c>
      <c r="AU80" s="7">
        <f t="shared" si="10"/>
        <v>0</v>
      </c>
      <c r="AV80" s="8"/>
      <c r="AW80" s="8"/>
      <c r="AX80" s="8"/>
      <c r="AY80" s="9"/>
      <c r="AZ80" s="9">
        <f t="shared" si="11"/>
        <v>0</v>
      </c>
      <c r="BA80" s="48"/>
      <c r="BB80" s="48"/>
      <c r="BC80" s="48"/>
      <c r="BD80" s="33"/>
      <c r="BE80" s="149"/>
    </row>
    <row r="81" spans="1:184" s="13" customFormat="1" x14ac:dyDescent="0.25">
      <c r="A81" s="12"/>
      <c r="B81" s="12"/>
      <c r="C81" s="4"/>
      <c r="D81" s="4"/>
      <c r="E81" s="4"/>
      <c r="F81" s="12"/>
      <c r="G81" s="12"/>
      <c r="H81" s="11"/>
      <c r="I81" s="12"/>
      <c r="J81" s="12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128"/>
      <c r="AM81" s="11"/>
      <c r="AN81" s="11"/>
      <c r="AO81" s="7">
        <f t="shared" si="8"/>
        <v>0</v>
      </c>
      <c r="AP81" s="11"/>
      <c r="AQ81" s="11"/>
      <c r="AR81" s="7">
        <f t="shared" si="9"/>
        <v>0</v>
      </c>
      <c r="AS81" s="11"/>
      <c r="AT81" s="7">
        <v>5</v>
      </c>
      <c r="AU81" s="7">
        <f t="shared" si="10"/>
        <v>0</v>
      </c>
      <c r="AV81" s="9"/>
      <c r="AW81" s="9"/>
      <c r="AX81" s="9"/>
      <c r="AY81" s="9"/>
      <c r="AZ81" s="9">
        <f t="shared" si="11"/>
        <v>0</v>
      </c>
      <c r="BA81" s="48"/>
      <c r="BB81" s="48"/>
      <c r="BC81" s="48"/>
      <c r="BD81" s="33"/>
      <c r="BE81" s="149"/>
    </row>
    <row r="82" spans="1:184" s="13" customFormat="1" x14ac:dyDescent="0.25">
      <c r="A82" s="12"/>
      <c r="B82" s="12"/>
      <c r="C82" s="4"/>
      <c r="D82" s="4"/>
      <c r="E82" s="4"/>
      <c r="F82" s="12"/>
      <c r="G82" s="21"/>
      <c r="H82" s="216"/>
      <c r="I82" s="21"/>
      <c r="J82" s="21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128"/>
      <c r="AM82" s="11"/>
      <c r="AN82" s="11"/>
      <c r="AO82" s="7">
        <f t="shared" si="8"/>
        <v>0</v>
      </c>
      <c r="AP82" s="11"/>
      <c r="AQ82" s="11"/>
      <c r="AR82" s="7">
        <f t="shared" si="9"/>
        <v>0</v>
      </c>
      <c r="AS82" s="11"/>
      <c r="AT82" s="7">
        <v>5</v>
      </c>
      <c r="AU82" s="7">
        <f t="shared" si="10"/>
        <v>0</v>
      </c>
      <c r="AV82" s="8"/>
      <c r="AW82" s="8"/>
      <c r="AX82" s="8"/>
      <c r="AY82" s="8"/>
      <c r="AZ82" s="9">
        <f t="shared" si="11"/>
        <v>0</v>
      </c>
      <c r="BA82" s="48"/>
      <c r="BB82" s="48"/>
      <c r="BC82" s="48"/>
      <c r="BD82" s="33"/>
      <c r="BE82" s="149"/>
    </row>
    <row r="83" spans="1:184" x14ac:dyDescent="0.25">
      <c r="A83" s="4"/>
      <c r="B83" s="4"/>
      <c r="C83" s="4"/>
      <c r="D83" s="4"/>
      <c r="E83" s="17"/>
      <c r="F83" s="17"/>
      <c r="G83" s="4"/>
      <c r="H83" s="7"/>
      <c r="I83" s="4"/>
      <c r="J83" s="4"/>
      <c r="K83" s="60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126"/>
      <c r="AM83" s="8"/>
      <c r="AN83" s="8"/>
      <c r="AO83" s="7">
        <f t="shared" si="8"/>
        <v>0</v>
      </c>
      <c r="AP83" s="8"/>
      <c r="AQ83" s="8"/>
      <c r="AR83" s="7">
        <f t="shared" si="9"/>
        <v>0</v>
      </c>
      <c r="AS83" s="8"/>
      <c r="AT83" s="7">
        <v>5</v>
      </c>
      <c r="AU83" s="7">
        <f t="shared" si="10"/>
        <v>0</v>
      </c>
      <c r="AV83" s="8"/>
      <c r="AW83" s="8"/>
      <c r="AX83" s="8"/>
      <c r="AY83" s="8"/>
      <c r="AZ83" s="9">
        <f t="shared" si="11"/>
        <v>0</v>
      </c>
      <c r="BA83" s="48"/>
      <c r="BB83" s="48"/>
      <c r="BC83" s="48"/>
      <c r="BD83" s="35"/>
      <c r="BE83" s="154"/>
    </row>
    <row r="84" spans="1:184" s="13" customFormat="1" x14ac:dyDescent="0.25">
      <c r="A84" s="77"/>
      <c r="B84" s="77"/>
      <c r="C84" s="4"/>
      <c r="D84" s="4"/>
      <c r="E84" s="4"/>
      <c r="F84" s="12"/>
      <c r="G84" s="12"/>
      <c r="H84" s="11"/>
      <c r="I84" s="12"/>
      <c r="J84" s="12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128"/>
      <c r="AM84" s="11"/>
      <c r="AN84" s="11"/>
      <c r="AO84" s="7">
        <f t="shared" si="8"/>
        <v>0</v>
      </c>
      <c r="AP84" s="11"/>
      <c r="AQ84" s="11"/>
      <c r="AR84" s="7">
        <f t="shared" si="9"/>
        <v>0</v>
      </c>
      <c r="AS84" s="11"/>
      <c r="AT84" s="7">
        <v>5</v>
      </c>
      <c r="AU84" s="7">
        <f t="shared" si="10"/>
        <v>0</v>
      </c>
      <c r="AV84" s="8"/>
      <c r="AW84" s="8"/>
      <c r="AX84" s="8"/>
      <c r="AY84" s="8"/>
      <c r="AZ84" s="9">
        <f t="shared" si="11"/>
        <v>0</v>
      </c>
      <c r="BA84" s="48"/>
      <c r="BB84" s="48"/>
      <c r="BC84" s="48"/>
      <c r="BD84" s="33"/>
      <c r="BE84" s="149"/>
    </row>
    <row r="85" spans="1:184" s="13" customFormat="1" x14ac:dyDescent="0.25">
      <c r="A85" s="79"/>
      <c r="B85" s="79"/>
      <c r="C85" s="4"/>
      <c r="D85" s="4"/>
      <c r="E85" s="4"/>
      <c r="F85" s="4"/>
      <c r="G85" s="4"/>
      <c r="H85" s="7"/>
      <c r="I85" s="4"/>
      <c r="J85" s="4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5"/>
      <c r="AM85" s="7"/>
      <c r="AN85" s="7"/>
      <c r="AO85" s="7">
        <f t="shared" si="8"/>
        <v>0</v>
      </c>
      <c r="AP85" s="7"/>
      <c r="AQ85" s="7"/>
      <c r="AR85" s="7">
        <f t="shared" si="9"/>
        <v>0</v>
      </c>
      <c r="AS85" s="7"/>
      <c r="AT85" s="7">
        <v>5</v>
      </c>
      <c r="AU85" s="7">
        <f t="shared" si="10"/>
        <v>0</v>
      </c>
      <c r="AV85" s="8"/>
      <c r="AW85" s="8"/>
      <c r="AX85" s="8"/>
      <c r="AY85" s="8"/>
      <c r="AZ85" s="9">
        <f t="shared" si="11"/>
        <v>0</v>
      </c>
      <c r="BA85" s="48"/>
      <c r="BB85" s="48"/>
      <c r="BC85" s="48"/>
      <c r="BD85" s="33"/>
      <c r="BE85" s="149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</row>
    <row r="86" spans="1:184" s="13" customFormat="1" x14ac:dyDescent="0.25">
      <c r="A86" s="4"/>
      <c r="B86" s="4"/>
      <c r="C86" s="4"/>
      <c r="D86" s="4"/>
      <c r="E86" s="4"/>
      <c r="F86" s="4"/>
      <c r="G86" s="20"/>
      <c r="H86" s="215"/>
      <c r="I86" s="20"/>
      <c r="J86" s="2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5"/>
      <c r="AM86" s="8"/>
      <c r="AN86" s="8"/>
      <c r="AO86" s="7">
        <f t="shared" si="8"/>
        <v>0</v>
      </c>
      <c r="AP86" s="8"/>
      <c r="AQ86" s="8"/>
      <c r="AR86" s="7">
        <f t="shared" si="9"/>
        <v>0</v>
      </c>
      <c r="AS86" s="8"/>
      <c r="AT86" s="7">
        <v>5</v>
      </c>
      <c r="AU86" s="7">
        <f t="shared" si="10"/>
        <v>0</v>
      </c>
      <c r="AV86" s="8"/>
      <c r="AW86" s="8"/>
      <c r="AX86" s="8"/>
      <c r="AY86" s="8"/>
      <c r="AZ86" s="9">
        <f t="shared" si="11"/>
        <v>0</v>
      </c>
      <c r="BA86" s="48"/>
      <c r="BB86" s="48"/>
      <c r="BC86" s="48"/>
      <c r="BD86" s="33"/>
      <c r="BE86" s="150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</row>
    <row r="87" spans="1:184" s="13" customFormat="1" x14ac:dyDescent="0.25">
      <c r="A87" s="4"/>
      <c r="B87" s="4"/>
      <c r="C87" s="4"/>
      <c r="D87" s="4"/>
      <c r="E87" s="4"/>
      <c r="F87" s="4"/>
      <c r="G87" s="20"/>
      <c r="H87" s="215"/>
      <c r="I87" s="20"/>
      <c r="J87" s="2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5"/>
      <c r="AM87" s="7"/>
      <c r="AN87" s="7"/>
      <c r="AO87" s="7">
        <f t="shared" si="8"/>
        <v>0</v>
      </c>
      <c r="AP87" s="7"/>
      <c r="AQ87" s="7"/>
      <c r="AR87" s="7">
        <f t="shared" si="9"/>
        <v>0</v>
      </c>
      <c r="AS87" s="7"/>
      <c r="AT87" s="7">
        <v>5</v>
      </c>
      <c r="AU87" s="7">
        <f t="shared" si="10"/>
        <v>0</v>
      </c>
      <c r="AV87" s="8"/>
      <c r="AW87" s="8"/>
      <c r="AX87" s="8"/>
      <c r="AY87" s="8"/>
      <c r="AZ87" s="9">
        <f t="shared" si="11"/>
        <v>0</v>
      </c>
      <c r="BA87" s="48"/>
      <c r="BB87" s="48"/>
      <c r="BC87" s="48"/>
      <c r="BD87" s="33"/>
      <c r="BE87" s="150"/>
      <c r="BF87"/>
      <c r="BG87"/>
      <c r="BH87"/>
      <c r="BI87"/>
      <c r="BJ87"/>
      <c r="BK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</row>
    <row r="88" spans="1:184" x14ac:dyDescent="0.25">
      <c r="A88" s="4"/>
      <c r="B88" s="4"/>
      <c r="C88" s="4"/>
      <c r="D88" s="4"/>
      <c r="E88" s="17"/>
      <c r="F88" s="17"/>
      <c r="G88" s="20"/>
      <c r="H88" s="215"/>
      <c r="I88" s="20"/>
      <c r="J88" s="20"/>
      <c r="K88" s="60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126"/>
      <c r="AM88" s="7"/>
      <c r="AN88" s="7"/>
      <c r="AO88" s="7">
        <f t="shared" si="8"/>
        <v>0</v>
      </c>
      <c r="AP88" s="7"/>
      <c r="AQ88" s="7"/>
      <c r="AR88" s="7">
        <f t="shared" si="9"/>
        <v>0</v>
      </c>
      <c r="AS88" s="7"/>
      <c r="AT88" s="7">
        <v>5</v>
      </c>
      <c r="AU88" s="7">
        <f t="shared" si="10"/>
        <v>0</v>
      </c>
      <c r="AV88" s="8"/>
      <c r="AW88" s="8"/>
      <c r="AX88" s="8"/>
      <c r="AY88" s="8"/>
      <c r="AZ88" s="9">
        <f t="shared" si="11"/>
        <v>0</v>
      </c>
      <c r="BA88" s="48"/>
      <c r="BB88" s="48"/>
      <c r="BC88" s="48"/>
      <c r="BD88" s="35"/>
      <c r="BE88" s="154"/>
    </row>
    <row r="89" spans="1:184" s="13" customFormat="1" x14ac:dyDescent="0.25">
      <c r="A89" s="4"/>
      <c r="B89" s="4"/>
      <c r="C89" s="4"/>
      <c r="D89" s="4"/>
      <c r="E89" s="4"/>
      <c r="F89" s="4"/>
      <c r="G89" s="4"/>
      <c r="H89" s="7"/>
      <c r="I89" s="4"/>
      <c r="J89" s="4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5"/>
      <c r="AM89" s="7"/>
      <c r="AN89" s="7"/>
      <c r="AO89" s="7">
        <f t="shared" si="8"/>
        <v>0</v>
      </c>
      <c r="AP89" s="7"/>
      <c r="AQ89" s="7"/>
      <c r="AR89" s="7">
        <f t="shared" si="9"/>
        <v>0</v>
      </c>
      <c r="AS89" s="7"/>
      <c r="AT89" s="7">
        <v>5</v>
      </c>
      <c r="AU89" s="7">
        <f t="shared" si="10"/>
        <v>0</v>
      </c>
      <c r="AV89" s="8"/>
      <c r="AW89" s="8"/>
      <c r="AX89" s="8"/>
      <c r="AY89" s="8"/>
      <c r="AZ89" s="9">
        <f t="shared" si="11"/>
        <v>0</v>
      </c>
      <c r="BA89" s="48"/>
      <c r="BB89" s="48"/>
      <c r="BC89" s="48"/>
      <c r="BD89" s="33"/>
      <c r="BE89" s="150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</row>
    <row r="90" spans="1:184" s="13" customFormat="1" x14ac:dyDescent="0.25">
      <c r="A90" s="79"/>
      <c r="B90" s="79"/>
      <c r="C90" s="4"/>
      <c r="D90" s="4"/>
      <c r="E90" s="17"/>
      <c r="F90" s="17"/>
      <c r="G90" s="17"/>
      <c r="H90" s="39"/>
      <c r="I90" s="17"/>
      <c r="J90" s="17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126"/>
      <c r="AM90" s="39"/>
      <c r="AN90" s="39"/>
      <c r="AO90" s="7">
        <f t="shared" si="8"/>
        <v>0</v>
      </c>
      <c r="AP90" s="39"/>
      <c r="AQ90" s="39"/>
      <c r="AR90" s="7">
        <f t="shared" si="9"/>
        <v>0</v>
      </c>
      <c r="AS90" s="39"/>
      <c r="AT90" s="7">
        <v>5</v>
      </c>
      <c r="AU90" s="7">
        <f t="shared" si="10"/>
        <v>0</v>
      </c>
      <c r="AV90" s="18"/>
      <c r="AW90" s="18"/>
      <c r="AX90" s="18"/>
      <c r="AY90" s="18"/>
      <c r="AZ90" s="9">
        <f t="shared" si="11"/>
        <v>0</v>
      </c>
      <c r="BA90" s="48"/>
      <c r="BB90" s="48"/>
      <c r="BC90" s="48"/>
      <c r="BD90" s="33"/>
      <c r="BE90" s="15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</row>
    <row r="91" spans="1:184" s="13" customFormat="1" x14ac:dyDescent="0.25">
      <c r="A91" s="17"/>
      <c r="B91" s="17"/>
      <c r="C91" s="4"/>
      <c r="D91" s="4"/>
      <c r="E91" s="4"/>
      <c r="F91" s="4"/>
      <c r="G91" s="4"/>
      <c r="H91" s="7"/>
      <c r="I91" s="4"/>
      <c r="J91" s="4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5"/>
      <c r="AM91" s="7"/>
      <c r="AN91" s="7"/>
      <c r="AO91" s="7">
        <f t="shared" ref="AO91:AO154" si="12">AM91+AN91</f>
        <v>0</v>
      </c>
      <c r="AP91" s="7"/>
      <c r="AQ91" s="7"/>
      <c r="AR91" s="7">
        <f t="shared" ref="AR91:AR154" si="13">AP91+AQ91</f>
        <v>0</v>
      </c>
      <c r="AS91" s="7"/>
      <c r="AT91" s="7">
        <v>5</v>
      </c>
      <c r="AU91" s="7">
        <f t="shared" ref="AU91:AU154" si="14">AT91*AS91</f>
        <v>0</v>
      </c>
      <c r="AV91" s="8"/>
      <c r="AW91" s="8"/>
      <c r="AX91" s="8"/>
      <c r="AY91" s="8"/>
      <c r="AZ91" s="9">
        <f t="shared" ref="AZ91:AZ121" si="15">AY91+AX91+AW91+AV91+AU91+AR91+AO91</f>
        <v>0</v>
      </c>
      <c r="BA91" s="48"/>
      <c r="BB91" s="48"/>
      <c r="BC91" s="48"/>
      <c r="BD91" s="33"/>
      <c r="BE91" s="150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</row>
    <row r="92" spans="1:184" s="13" customFormat="1" x14ac:dyDescent="0.25">
      <c r="A92" s="17"/>
      <c r="B92" s="17"/>
      <c r="C92" s="4"/>
      <c r="D92" s="4"/>
      <c r="E92" s="17"/>
      <c r="F92" s="17"/>
      <c r="G92" s="4"/>
      <c r="H92" s="7"/>
      <c r="I92" s="4"/>
      <c r="J92" s="4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5"/>
      <c r="AM92" s="7"/>
      <c r="AN92" s="7"/>
      <c r="AO92" s="7">
        <f t="shared" si="12"/>
        <v>0</v>
      </c>
      <c r="AP92" s="7"/>
      <c r="AQ92" s="7"/>
      <c r="AR92" s="7">
        <f t="shared" si="13"/>
        <v>0</v>
      </c>
      <c r="AS92" s="7"/>
      <c r="AT92" s="7">
        <v>5</v>
      </c>
      <c r="AU92" s="7">
        <f t="shared" si="14"/>
        <v>0</v>
      </c>
      <c r="AV92" s="8"/>
      <c r="AW92" s="8"/>
      <c r="AX92" s="8"/>
      <c r="AY92" s="8"/>
      <c r="AZ92" s="9">
        <f t="shared" si="15"/>
        <v>0</v>
      </c>
      <c r="BA92" s="48"/>
      <c r="BB92" s="48"/>
      <c r="BC92" s="48"/>
      <c r="BD92" s="32"/>
      <c r="BE92" s="150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</row>
    <row r="93" spans="1:184" x14ac:dyDescent="0.25">
      <c r="A93" s="17"/>
      <c r="B93" s="17"/>
      <c r="C93" s="4"/>
      <c r="D93" s="4"/>
      <c r="E93" s="17"/>
      <c r="F93" s="17"/>
      <c r="G93" s="17"/>
      <c r="H93" s="39"/>
      <c r="I93" s="17"/>
      <c r="J93" s="17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126"/>
      <c r="AM93" s="39"/>
      <c r="AN93" s="39"/>
      <c r="AO93" s="7">
        <f t="shared" si="12"/>
        <v>0</v>
      </c>
      <c r="AP93" s="39"/>
      <c r="AQ93" s="39"/>
      <c r="AR93" s="7">
        <f t="shared" si="13"/>
        <v>0</v>
      </c>
      <c r="AS93" s="39"/>
      <c r="AT93" s="7">
        <v>5</v>
      </c>
      <c r="AU93" s="7">
        <f t="shared" si="14"/>
        <v>0</v>
      </c>
      <c r="AV93" s="18"/>
      <c r="AW93" s="18"/>
      <c r="AX93" s="18"/>
      <c r="AY93" s="18"/>
      <c r="AZ93" s="9">
        <f t="shared" si="15"/>
        <v>0</v>
      </c>
      <c r="BA93" s="48"/>
      <c r="BB93" s="48"/>
      <c r="BC93" s="48"/>
      <c r="BD93" s="32"/>
      <c r="BE93" s="153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</row>
    <row r="94" spans="1:184" x14ac:dyDescent="0.25">
      <c r="A94" s="17"/>
      <c r="B94" s="17"/>
      <c r="C94" s="4"/>
      <c r="D94" s="4"/>
      <c r="E94" s="17"/>
      <c r="F94" s="17"/>
      <c r="G94" s="17"/>
      <c r="H94" s="39"/>
      <c r="I94" s="17"/>
      <c r="J94" s="17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126"/>
      <c r="AM94" s="39"/>
      <c r="AN94" s="39"/>
      <c r="AO94" s="7">
        <f t="shared" si="12"/>
        <v>0</v>
      </c>
      <c r="AP94" s="39"/>
      <c r="AQ94" s="39"/>
      <c r="AR94" s="7">
        <f t="shared" si="13"/>
        <v>0</v>
      </c>
      <c r="AS94" s="39"/>
      <c r="AT94" s="7">
        <v>5</v>
      </c>
      <c r="AU94" s="7">
        <f t="shared" si="14"/>
        <v>0</v>
      </c>
      <c r="AV94" s="18"/>
      <c r="AW94" s="18"/>
      <c r="AX94" s="18"/>
      <c r="AY94" s="18"/>
      <c r="AZ94" s="9">
        <f t="shared" si="15"/>
        <v>0</v>
      </c>
      <c r="BA94" s="48"/>
      <c r="BB94" s="48"/>
      <c r="BC94" s="48"/>
      <c r="BD94" s="32"/>
      <c r="BE94" s="153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</row>
    <row r="95" spans="1:184" x14ac:dyDescent="0.25">
      <c r="A95" s="17"/>
      <c r="B95" s="17"/>
      <c r="C95" s="12"/>
      <c r="D95" s="12"/>
      <c r="E95" s="4"/>
      <c r="F95" s="12"/>
      <c r="G95" s="12"/>
      <c r="H95" s="11"/>
      <c r="I95" s="12"/>
      <c r="J95" s="12"/>
      <c r="K95" s="26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126"/>
      <c r="AM95" s="11"/>
      <c r="AN95" s="11"/>
      <c r="AO95" s="7">
        <f t="shared" si="12"/>
        <v>0</v>
      </c>
      <c r="AP95" s="11"/>
      <c r="AQ95" s="11"/>
      <c r="AR95" s="7">
        <f t="shared" si="13"/>
        <v>0</v>
      </c>
      <c r="AS95" s="11"/>
      <c r="AT95" s="7">
        <v>5</v>
      </c>
      <c r="AU95" s="7">
        <f t="shared" si="14"/>
        <v>0</v>
      </c>
      <c r="AV95" s="8"/>
      <c r="AW95" s="8"/>
      <c r="AX95" s="8"/>
      <c r="AY95" s="8"/>
      <c r="AZ95" s="9">
        <f t="shared" si="15"/>
        <v>0</v>
      </c>
      <c r="BA95" s="48"/>
      <c r="BB95" s="48"/>
      <c r="BC95" s="48"/>
      <c r="BE95" s="149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</row>
    <row r="96" spans="1:184" x14ac:dyDescent="0.25">
      <c r="A96" s="79"/>
      <c r="B96" s="79"/>
      <c r="C96" s="12"/>
      <c r="D96" s="12"/>
      <c r="E96" s="17"/>
      <c r="F96" s="17"/>
      <c r="G96" s="4"/>
      <c r="H96" s="7"/>
      <c r="I96" s="4"/>
      <c r="J96" s="4"/>
      <c r="K96" s="60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126"/>
      <c r="AM96" s="7"/>
      <c r="AN96" s="7"/>
      <c r="AO96" s="7">
        <f t="shared" si="12"/>
        <v>0</v>
      </c>
      <c r="AP96" s="7"/>
      <c r="AQ96" s="7"/>
      <c r="AR96" s="7">
        <f t="shared" si="13"/>
        <v>0</v>
      </c>
      <c r="AS96" s="7"/>
      <c r="AT96" s="7">
        <v>5</v>
      </c>
      <c r="AU96" s="7">
        <f t="shared" si="14"/>
        <v>0</v>
      </c>
      <c r="AV96" s="8"/>
      <c r="AW96" s="8"/>
      <c r="AX96" s="8"/>
      <c r="AY96" s="8"/>
      <c r="AZ96" s="9">
        <f t="shared" si="15"/>
        <v>0</v>
      </c>
      <c r="BA96" s="48"/>
      <c r="BB96" s="48"/>
      <c r="BC96" s="48"/>
      <c r="BD96" s="35"/>
      <c r="BE96" s="154"/>
    </row>
    <row r="97" spans="1:184" s="13" customFormat="1" x14ac:dyDescent="0.25">
      <c r="A97" s="17"/>
      <c r="B97" s="17"/>
      <c r="C97" s="12"/>
      <c r="D97" s="12"/>
      <c r="E97" s="4"/>
      <c r="F97" s="4"/>
      <c r="G97" s="20"/>
      <c r="H97" s="215"/>
      <c r="I97" s="20"/>
      <c r="J97" s="20"/>
      <c r="K97" s="81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5"/>
      <c r="AM97" s="7"/>
      <c r="AN97" s="7"/>
      <c r="AO97" s="7">
        <f t="shared" si="12"/>
        <v>0</v>
      </c>
      <c r="AP97" s="7"/>
      <c r="AQ97" s="7"/>
      <c r="AR97" s="7">
        <f t="shared" si="13"/>
        <v>0</v>
      </c>
      <c r="AS97" s="7"/>
      <c r="AT97" s="7">
        <v>5</v>
      </c>
      <c r="AU97" s="7">
        <f t="shared" si="14"/>
        <v>0</v>
      </c>
      <c r="AV97" s="8"/>
      <c r="AW97" s="8"/>
      <c r="AX97" s="8"/>
      <c r="AY97" s="8"/>
      <c r="AZ97" s="9">
        <f t="shared" si="15"/>
        <v>0</v>
      </c>
      <c r="BA97" s="48"/>
      <c r="BB97" s="48"/>
      <c r="BC97" s="48"/>
      <c r="BD97" s="32"/>
      <c r="BE97" s="150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</row>
    <row r="98" spans="1:184" s="13" customFormat="1" x14ac:dyDescent="0.25">
      <c r="A98" s="17"/>
      <c r="B98" s="17"/>
      <c r="C98" s="12"/>
      <c r="D98" s="12"/>
      <c r="E98" s="4"/>
      <c r="F98" s="4"/>
      <c r="G98" s="20"/>
      <c r="H98" s="215"/>
      <c r="I98" s="20"/>
      <c r="J98" s="20"/>
      <c r="K98" s="81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5"/>
      <c r="AM98" s="7"/>
      <c r="AN98" s="7"/>
      <c r="AO98" s="7">
        <f t="shared" si="12"/>
        <v>0</v>
      </c>
      <c r="AP98" s="7"/>
      <c r="AQ98" s="7"/>
      <c r="AR98" s="7">
        <f t="shared" si="13"/>
        <v>0</v>
      </c>
      <c r="AS98" s="7"/>
      <c r="AT98" s="7">
        <v>5</v>
      </c>
      <c r="AU98" s="7">
        <f t="shared" si="14"/>
        <v>0</v>
      </c>
      <c r="AV98" s="8"/>
      <c r="AW98" s="8"/>
      <c r="AX98" s="8"/>
      <c r="AY98" s="8"/>
      <c r="AZ98" s="9">
        <f t="shared" si="15"/>
        <v>0</v>
      </c>
      <c r="BA98" s="48"/>
      <c r="BB98" s="48"/>
      <c r="BC98" s="48"/>
      <c r="BD98" s="32"/>
      <c r="BE98" s="150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</row>
    <row r="99" spans="1:184" s="13" customFormat="1" x14ac:dyDescent="0.25">
      <c r="A99" s="17"/>
      <c r="B99" s="17"/>
      <c r="C99" s="12"/>
      <c r="D99" s="12"/>
      <c r="E99" s="17"/>
      <c r="F99" s="17"/>
      <c r="G99" s="17"/>
      <c r="H99" s="39"/>
      <c r="I99" s="17"/>
      <c r="J99" s="17"/>
      <c r="K99" s="81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5"/>
      <c r="AM99" s="39"/>
      <c r="AN99" s="39"/>
      <c r="AO99" s="7">
        <f t="shared" si="12"/>
        <v>0</v>
      </c>
      <c r="AP99" s="39"/>
      <c r="AQ99" s="39"/>
      <c r="AR99" s="7">
        <f t="shared" si="13"/>
        <v>0</v>
      </c>
      <c r="AS99" s="39"/>
      <c r="AT99" s="7">
        <v>5</v>
      </c>
      <c r="AU99" s="7">
        <f t="shared" si="14"/>
        <v>0</v>
      </c>
      <c r="AV99" s="18"/>
      <c r="AW99" s="18"/>
      <c r="AX99" s="18"/>
      <c r="AY99" s="18"/>
      <c r="AZ99" s="9">
        <f t="shared" si="15"/>
        <v>0</v>
      </c>
      <c r="BA99" s="48"/>
      <c r="BB99" s="48"/>
      <c r="BC99" s="48"/>
      <c r="BD99" s="32"/>
      <c r="BE99" s="153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</row>
    <row r="100" spans="1:184" s="13" customFormat="1" x14ac:dyDescent="0.25">
      <c r="A100" s="17"/>
      <c r="B100" s="17"/>
      <c r="C100" s="12"/>
      <c r="D100" s="12"/>
      <c r="E100" s="78"/>
      <c r="F100" s="17"/>
      <c r="G100" s="17"/>
      <c r="H100" s="39"/>
      <c r="I100" s="17"/>
      <c r="J100" s="17"/>
      <c r="K100" s="81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5"/>
      <c r="AM100" s="39"/>
      <c r="AN100" s="39"/>
      <c r="AO100" s="7">
        <f t="shared" si="12"/>
        <v>0</v>
      </c>
      <c r="AP100" s="39"/>
      <c r="AQ100" s="39"/>
      <c r="AR100" s="7">
        <f t="shared" si="13"/>
        <v>0</v>
      </c>
      <c r="AS100" s="39"/>
      <c r="AT100" s="7">
        <v>5</v>
      </c>
      <c r="AU100" s="7">
        <f t="shared" si="14"/>
        <v>0</v>
      </c>
      <c r="AV100" s="18"/>
      <c r="AW100" s="18"/>
      <c r="AX100" s="18"/>
      <c r="AY100" s="18"/>
      <c r="AZ100" s="9">
        <f t="shared" si="15"/>
        <v>0</v>
      </c>
      <c r="BA100" s="48"/>
      <c r="BB100" s="48"/>
      <c r="BC100" s="48"/>
      <c r="BD100" s="32"/>
      <c r="BE100" s="153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</row>
    <row r="101" spans="1:184" s="13" customFormat="1" x14ac:dyDescent="0.25">
      <c r="A101" s="78"/>
      <c r="B101" s="78"/>
      <c r="C101" s="12"/>
      <c r="D101" s="12"/>
      <c r="E101" s="78"/>
      <c r="F101" s="78"/>
      <c r="G101" s="78"/>
      <c r="H101" s="121"/>
      <c r="I101" s="78"/>
      <c r="J101" s="78"/>
      <c r="K101" s="170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128"/>
      <c r="AM101" s="121"/>
      <c r="AN101" s="121"/>
      <c r="AO101" s="11">
        <f t="shared" si="12"/>
        <v>0</v>
      </c>
      <c r="AP101" s="121"/>
      <c r="AQ101" s="121"/>
      <c r="AR101" s="11">
        <f t="shared" si="13"/>
        <v>0</v>
      </c>
      <c r="AS101" s="121"/>
      <c r="AT101" s="11">
        <v>5</v>
      </c>
      <c r="AU101" s="11">
        <f t="shared" si="14"/>
        <v>0</v>
      </c>
      <c r="AV101" s="122"/>
      <c r="AW101" s="122"/>
      <c r="AX101" s="122"/>
      <c r="AY101" s="122"/>
      <c r="AZ101" s="9">
        <f t="shared" si="15"/>
        <v>0</v>
      </c>
      <c r="BA101" s="50"/>
      <c r="BB101" s="50"/>
      <c r="BC101" s="50"/>
      <c r="BD101" s="32"/>
      <c r="BE101" s="155"/>
      <c r="BF101" s="123"/>
      <c r="BG101" s="123"/>
      <c r="BH101" s="123"/>
      <c r="BI101" s="123"/>
      <c r="BJ101" s="123"/>
      <c r="BK101" s="123"/>
      <c r="BL101" s="123"/>
      <c r="BM101" s="123"/>
      <c r="BN101" s="123"/>
      <c r="BO101" s="123"/>
      <c r="BP101" s="123"/>
      <c r="BQ101" s="123"/>
      <c r="BR101" s="123"/>
      <c r="BS101" s="123"/>
      <c r="BT101" s="123"/>
      <c r="BU101" s="123"/>
      <c r="BV101" s="123"/>
      <c r="BW101" s="123"/>
      <c r="BX101" s="123"/>
      <c r="BY101" s="123"/>
      <c r="BZ101" s="123"/>
      <c r="CA101" s="123"/>
      <c r="CB101" s="123"/>
      <c r="CC101" s="123"/>
      <c r="CD101" s="123"/>
      <c r="CE101" s="123"/>
      <c r="CF101" s="123"/>
      <c r="CG101" s="123"/>
      <c r="CH101" s="123"/>
      <c r="CI101" s="123"/>
      <c r="CJ101" s="123"/>
      <c r="CK101" s="123"/>
      <c r="CL101" s="123"/>
      <c r="CM101" s="123"/>
      <c r="CN101" s="123"/>
      <c r="CO101" s="123"/>
      <c r="CP101" s="123"/>
      <c r="CQ101" s="123"/>
      <c r="CR101" s="123"/>
      <c r="CS101" s="123"/>
      <c r="CT101" s="123"/>
      <c r="CU101" s="123"/>
      <c r="CV101" s="123"/>
      <c r="CW101" s="123"/>
      <c r="CX101" s="123"/>
      <c r="CY101" s="123"/>
      <c r="CZ101" s="123"/>
      <c r="DA101" s="123"/>
      <c r="DB101" s="123"/>
      <c r="DC101" s="123"/>
      <c r="DD101" s="123"/>
      <c r="DE101" s="123"/>
      <c r="DF101" s="123"/>
      <c r="DG101" s="123"/>
      <c r="DH101" s="123"/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3"/>
      <c r="EH101" s="123"/>
      <c r="EI101" s="123"/>
      <c r="EJ101" s="123"/>
      <c r="EK101" s="123"/>
      <c r="EL101" s="123"/>
      <c r="EM101" s="123"/>
      <c r="EN101" s="123"/>
      <c r="EO101" s="123"/>
      <c r="EP101" s="123"/>
      <c r="EQ101" s="123"/>
      <c r="ER101" s="123"/>
      <c r="ES101" s="123"/>
      <c r="ET101" s="123"/>
      <c r="EU101" s="123"/>
      <c r="EV101" s="123"/>
      <c r="EW101" s="123"/>
      <c r="EX101" s="123"/>
      <c r="EY101" s="123"/>
      <c r="EZ101" s="123"/>
      <c r="FA101" s="123"/>
      <c r="FB101" s="123"/>
      <c r="FC101" s="123"/>
      <c r="FD101" s="123"/>
      <c r="FE101" s="123"/>
      <c r="FF101" s="123"/>
      <c r="FG101" s="123"/>
      <c r="FH101" s="123"/>
      <c r="FI101" s="123"/>
      <c r="FJ101" s="123"/>
      <c r="FK101" s="123"/>
      <c r="FL101" s="123"/>
      <c r="FM101" s="123"/>
      <c r="FN101" s="123"/>
      <c r="FO101" s="123"/>
      <c r="FP101" s="123"/>
      <c r="FQ101" s="123"/>
      <c r="FR101" s="123"/>
      <c r="FS101" s="123"/>
      <c r="FT101" s="123"/>
      <c r="FU101" s="123"/>
      <c r="FV101" s="123"/>
      <c r="FW101" s="123"/>
      <c r="FX101" s="123"/>
      <c r="FY101" s="123"/>
      <c r="FZ101" s="123"/>
      <c r="GA101" s="123"/>
      <c r="GB101" s="123"/>
    </row>
    <row r="102" spans="1:184" s="13" customFormat="1" x14ac:dyDescent="0.25">
      <c r="A102" s="17"/>
      <c r="B102" s="17"/>
      <c r="C102" s="12"/>
      <c r="D102" s="12"/>
      <c r="E102" s="78"/>
      <c r="F102" s="17"/>
      <c r="G102" s="17"/>
      <c r="H102" s="39"/>
      <c r="I102" s="17"/>
      <c r="J102" s="17"/>
      <c r="K102" s="81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126"/>
      <c r="AM102" s="39"/>
      <c r="AN102" s="39"/>
      <c r="AO102" s="7">
        <f t="shared" si="12"/>
        <v>0</v>
      </c>
      <c r="AP102" s="39"/>
      <c r="AQ102" s="39"/>
      <c r="AR102" s="7">
        <f t="shared" si="13"/>
        <v>0</v>
      </c>
      <c r="AS102" s="39"/>
      <c r="AT102" s="7">
        <v>5</v>
      </c>
      <c r="AU102" s="7">
        <f t="shared" si="14"/>
        <v>0</v>
      </c>
      <c r="AV102" s="18"/>
      <c r="AW102" s="18"/>
      <c r="AX102" s="18"/>
      <c r="AY102" s="18"/>
      <c r="AZ102" s="9">
        <f t="shared" si="15"/>
        <v>0</v>
      </c>
      <c r="BA102" s="48"/>
      <c r="BB102" s="48"/>
      <c r="BC102" s="48"/>
      <c r="BD102" s="33"/>
      <c r="BE102" s="153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</row>
    <row r="103" spans="1:184" s="13" customFormat="1" x14ac:dyDescent="0.25">
      <c r="A103" s="4"/>
      <c r="B103" s="4"/>
      <c r="C103" s="12"/>
      <c r="D103" s="12"/>
      <c r="E103" s="12"/>
      <c r="F103" s="4"/>
      <c r="G103" s="4"/>
      <c r="H103" s="7"/>
      <c r="I103" s="4"/>
      <c r="J103" s="4"/>
      <c r="K103" s="81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5"/>
      <c r="AM103" s="7"/>
      <c r="AN103" s="7"/>
      <c r="AO103" s="7">
        <f t="shared" si="12"/>
        <v>0</v>
      </c>
      <c r="AP103" s="7"/>
      <c r="AQ103" s="7"/>
      <c r="AR103" s="7">
        <f t="shared" si="13"/>
        <v>0</v>
      </c>
      <c r="AS103" s="7"/>
      <c r="AT103" s="7">
        <v>5</v>
      </c>
      <c r="AU103" s="7">
        <f t="shared" si="14"/>
        <v>0</v>
      </c>
      <c r="AV103" s="9"/>
      <c r="AW103" s="9"/>
      <c r="AX103" s="9"/>
      <c r="AY103" s="9"/>
      <c r="AZ103" s="9">
        <f t="shared" si="15"/>
        <v>0</v>
      </c>
      <c r="BA103" s="48"/>
      <c r="BB103" s="48"/>
      <c r="BC103" s="48"/>
      <c r="BD103" s="32"/>
      <c r="BE103" s="149"/>
    </row>
    <row r="104" spans="1:184" s="13" customFormat="1" x14ac:dyDescent="0.25">
      <c r="A104" s="4"/>
      <c r="B104" s="4"/>
      <c r="C104" s="12"/>
      <c r="D104" s="12"/>
      <c r="E104" s="78"/>
      <c r="F104" s="17"/>
      <c r="G104" s="4"/>
      <c r="H104" s="7"/>
      <c r="I104" s="4"/>
      <c r="J104" s="4"/>
      <c r="K104" s="81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5"/>
      <c r="AM104" s="7"/>
      <c r="AN104" s="7"/>
      <c r="AO104" s="7">
        <f t="shared" si="12"/>
        <v>0</v>
      </c>
      <c r="AP104" s="7"/>
      <c r="AQ104" s="7"/>
      <c r="AR104" s="7">
        <f t="shared" si="13"/>
        <v>0</v>
      </c>
      <c r="AS104" s="7"/>
      <c r="AT104" s="7">
        <v>5</v>
      </c>
      <c r="AU104" s="7">
        <f t="shared" si="14"/>
        <v>0</v>
      </c>
      <c r="AV104" s="9"/>
      <c r="AW104" s="9"/>
      <c r="AX104" s="9"/>
      <c r="AY104" s="9"/>
      <c r="AZ104" s="9">
        <f t="shared" si="15"/>
        <v>0</v>
      </c>
      <c r="BA104" s="48"/>
      <c r="BB104" s="48"/>
      <c r="BC104" s="48"/>
      <c r="BD104" s="33"/>
      <c r="BE104" s="149"/>
    </row>
    <row r="105" spans="1:184" s="13" customFormat="1" x14ac:dyDescent="0.25">
      <c r="A105" s="4"/>
      <c r="B105" s="4"/>
      <c r="C105" s="12"/>
      <c r="D105" s="12"/>
      <c r="E105" s="78"/>
      <c r="F105" s="17"/>
      <c r="G105" s="4"/>
      <c r="H105" s="7"/>
      <c r="I105" s="4"/>
      <c r="J105" s="4"/>
      <c r="K105" s="81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5"/>
      <c r="AM105" s="7"/>
      <c r="AN105" s="7"/>
      <c r="AO105" s="7">
        <f t="shared" si="12"/>
        <v>0</v>
      </c>
      <c r="AP105" s="7"/>
      <c r="AQ105" s="7"/>
      <c r="AR105" s="7">
        <f t="shared" si="13"/>
        <v>0</v>
      </c>
      <c r="AS105" s="7"/>
      <c r="AT105" s="7">
        <v>5</v>
      </c>
      <c r="AU105" s="7">
        <f t="shared" si="14"/>
        <v>0</v>
      </c>
      <c r="AV105" s="9"/>
      <c r="AW105" s="9"/>
      <c r="AX105" s="9"/>
      <c r="AY105" s="9"/>
      <c r="AZ105" s="9">
        <f t="shared" si="15"/>
        <v>0</v>
      </c>
      <c r="BA105" s="48"/>
      <c r="BB105" s="48"/>
      <c r="BC105" s="48"/>
      <c r="BD105" s="33"/>
      <c r="BE105" s="149"/>
    </row>
    <row r="106" spans="1:184" x14ac:dyDescent="0.25">
      <c r="A106" s="4"/>
      <c r="B106" s="4"/>
      <c r="C106" s="17"/>
      <c r="D106" s="17"/>
      <c r="E106" s="4"/>
      <c r="F106" s="36"/>
      <c r="G106" s="4"/>
      <c r="H106" s="7"/>
      <c r="I106" s="4"/>
      <c r="J106" s="4"/>
      <c r="K106" s="81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5"/>
      <c r="AM106" s="7"/>
      <c r="AN106" s="7"/>
      <c r="AO106" s="7">
        <f t="shared" si="12"/>
        <v>0</v>
      </c>
      <c r="AP106" s="7"/>
      <c r="AQ106" s="7"/>
      <c r="AR106" s="7">
        <f t="shared" si="13"/>
        <v>0</v>
      </c>
      <c r="AS106" s="7"/>
      <c r="AT106" s="7">
        <v>5</v>
      </c>
      <c r="AU106" s="7">
        <f t="shared" si="14"/>
        <v>0</v>
      </c>
      <c r="AV106" s="8"/>
      <c r="AW106" s="8"/>
      <c r="AX106" s="8"/>
      <c r="AY106" s="8"/>
      <c r="AZ106" s="9">
        <f t="shared" si="15"/>
        <v>0</v>
      </c>
      <c r="BA106" s="48"/>
      <c r="BB106" s="48"/>
      <c r="BC106" s="48"/>
      <c r="BD106" s="34"/>
      <c r="BE106" s="150"/>
    </row>
    <row r="107" spans="1:184" x14ac:dyDescent="0.25">
      <c r="A107" s="77"/>
      <c r="B107" s="77"/>
      <c r="C107" s="17"/>
      <c r="D107" s="17"/>
      <c r="E107" s="4"/>
      <c r="F107" s="4"/>
      <c r="G107" s="4"/>
      <c r="H107" s="7"/>
      <c r="I107" s="4"/>
      <c r="J107" s="4"/>
      <c r="K107" s="81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5"/>
      <c r="AM107" s="7"/>
      <c r="AN107" s="7"/>
      <c r="AO107" s="7">
        <f t="shared" si="12"/>
        <v>0</v>
      </c>
      <c r="AP107" s="7"/>
      <c r="AQ107" s="7"/>
      <c r="AR107" s="7">
        <f t="shared" si="13"/>
        <v>0</v>
      </c>
      <c r="AS107" s="7"/>
      <c r="AT107" s="7">
        <v>5</v>
      </c>
      <c r="AU107" s="7">
        <f t="shared" si="14"/>
        <v>0</v>
      </c>
      <c r="AV107" s="8"/>
      <c r="AW107" s="8"/>
      <c r="AX107" s="8"/>
      <c r="AY107" s="8"/>
      <c r="AZ107" s="9">
        <f t="shared" si="15"/>
        <v>0</v>
      </c>
      <c r="BA107" s="48"/>
      <c r="BB107" s="48"/>
      <c r="BC107" s="48"/>
      <c r="BD107" s="34"/>
      <c r="BE107" s="149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</row>
    <row r="108" spans="1:184" x14ac:dyDescent="0.25">
      <c r="A108" s="77"/>
      <c r="B108" s="77"/>
      <c r="C108" s="17"/>
      <c r="D108" s="17"/>
      <c r="E108" s="4"/>
      <c r="F108" s="4"/>
      <c r="G108" s="4"/>
      <c r="H108" s="7"/>
      <c r="I108" s="4"/>
      <c r="J108" s="4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5"/>
      <c r="AM108" s="7"/>
      <c r="AN108" s="7"/>
      <c r="AO108" s="7">
        <f t="shared" si="12"/>
        <v>0</v>
      </c>
      <c r="AP108" s="7"/>
      <c r="AQ108" s="7"/>
      <c r="AR108" s="7">
        <f t="shared" si="13"/>
        <v>0</v>
      </c>
      <c r="AS108" s="7"/>
      <c r="AT108" s="7">
        <v>5</v>
      </c>
      <c r="AU108" s="7">
        <f t="shared" si="14"/>
        <v>0</v>
      </c>
      <c r="AV108" s="8"/>
      <c r="AW108" s="8"/>
      <c r="AX108" s="8"/>
      <c r="AY108" s="8"/>
      <c r="AZ108" s="9">
        <f t="shared" si="15"/>
        <v>0</v>
      </c>
      <c r="BA108" s="48"/>
      <c r="BB108" s="48"/>
      <c r="BC108" s="48"/>
      <c r="BD108" s="34"/>
      <c r="BE108" s="149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</row>
    <row r="109" spans="1:184" x14ac:dyDescent="0.25">
      <c r="A109" s="77"/>
      <c r="B109" s="77"/>
      <c r="C109" s="17"/>
      <c r="D109" s="17"/>
      <c r="E109" s="4"/>
      <c r="F109" s="4"/>
      <c r="G109" s="4"/>
      <c r="H109" s="7"/>
      <c r="I109" s="4"/>
      <c r="J109" s="4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5"/>
      <c r="AM109" s="7"/>
      <c r="AN109" s="7"/>
      <c r="AO109" s="7">
        <f t="shared" si="12"/>
        <v>0</v>
      </c>
      <c r="AP109" s="7"/>
      <c r="AQ109" s="7"/>
      <c r="AR109" s="7">
        <f t="shared" si="13"/>
        <v>0</v>
      </c>
      <c r="AS109" s="7"/>
      <c r="AT109" s="7">
        <v>5</v>
      </c>
      <c r="AU109" s="7">
        <f t="shared" si="14"/>
        <v>0</v>
      </c>
      <c r="AV109" s="8"/>
      <c r="AW109" s="8"/>
      <c r="AX109" s="8"/>
      <c r="AY109" s="8"/>
      <c r="AZ109" s="9">
        <f t="shared" si="15"/>
        <v>0</v>
      </c>
      <c r="BA109" s="48"/>
      <c r="BB109" s="48"/>
      <c r="BC109" s="48"/>
      <c r="BD109" s="34"/>
      <c r="BE109" s="15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</row>
    <row r="110" spans="1:184" s="13" customFormat="1" x14ac:dyDescent="0.25">
      <c r="A110" s="17"/>
      <c r="B110" s="17"/>
      <c r="C110" s="17"/>
      <c r="D110" s="17"/>
      <c r="E110" s="4"/>
      <c r="F110" s="4"/>
      <c r="G110" s="20"/>
      <c r="H110" s="215"/>
      <c r="I110" s="20"/>
      <c r="J110" s="2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5"/>
      <c r="AM110" s="7"/>
      <c r="AN110" s="7"/>
      <c r="AO110" s="7">
        <f t="shared" si="12"/>
        <v>0</v>
      </c>
      <c r="AP110" s="7"/>
      <c r="AQ110" s="7"/>
      <c r="AR110" s="7">
        <f t="shared" si="13"/>
        <v>0</v>
      </c>
      <c r="AS110" s="7"/>
      <c r="AT110" s="7">
        <v>5</v>
      </c>
      <c r="AU110" s="7">
        <f t="shared" si="14"/>
        <v>0</v>
      </c>
      <c r="AV110" s="8"/>
      <c r="AW110" s="8"/>
      <c r="AX110" s="8"/>
      <c r="AY110" s="8"/>
      <c r="AZ110" s="9">
        <f t="shared" si="15"/>
        <v>0</v>
      </c>
      <c r="BA110" s="48"/>
      <c r="BB110" s="48"/>
      <c r="BC110" s="48"/>
      <c r="BD110" s="34"/>
      <c r="BE110" s="149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</row>
    <row r="111" spans="1:184" s="13" customFormat="1" x14ac:dyDescent="0.25">
      <c r="A111" s="17"/>
      <c r="B111" s="17"/>
      <c r="C111" s="17"/>
      <c r="D111" s="17"/>
      <c r="E111" s="4"/>
      <c r="F111" s="4"/>
      <c r="G111" s="20"/>
      <c r="H111" s="215"/>
      <c r="I111" s="20"/>
      <c r="J111" s="2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5"/>
      <c r="AM111" s="7"/>
      <c r="AN111" s="7"/>
      <c r="AO111" s="7">
        <f t="shared" si="12"/>
        <v>0</v>
      </c>
      <c r="AP111" s="7"/>
      <c r="AQ111" s="7"/>
      <c r="AR111" s="7">
        <f t="shared" si="13"/>
        <v>0</v>
      </c>
      <c r="AS111" s="7"/>
      <c r="AT111" s="7">
        <v>5</v>
      </c>
      <c r="AU111" s="7">
        <f t="shared" si="14"/>
        <v>0</v>
      </c>
      <c r="AV111" s="8"/>
      <c r="AW111" s="8"/>
      <c r="AX111" s="8"/>
      <c r="AY111" s="8"/>
      <c r="AZ111" s="9">
        <f t="shared" si="15"/>
        <v>0</v>
      </c>
      <c r="BA111" s="48"/>
      <c r="BB111" s="48"/>
      <c r="BC111" s="48"/>
      <c r="BD111" s="34"/>
      <c r="BE111" s="149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</row>
    <row r="112" spans="1:184" s="13" customFormat="1" x14ac:dyDescent="0.25">
      <c r="A112" s="17"/>
      <c r="B112" s="17"/>
      <c r="C112" s="17"/>
      <c r="D112" s="17"/>
      <c r="E112" s="4"/>
      <c r="F112" s="4"/>
      <c r="G112" s="20"/>
      <c r="H112" s="215"/>
      <c r="I112" s="20"/>
      <c r="J112" s="2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5"/>
      <c r="AM112" s="7"/>
      <c r="AN112" s="7"/>
      <c r="AO112" s="7">
        <f t="shared" si="12"/>
        <v>0</v>
      </c>
      <c r="AP112" s="7"/>
      <c r="AQ112" s="7"/>
      <c r="AR112" s="7">
        <f t="shared" si="13"/>
        <v>0</v>
      </c>
      <c r="AS112" s="7"/>
      <c r="AT112" s="7">
        <v>5</v>
      </c>
      <c r="AU112" s="7">
        <f t="shared" si="14"/>
        <v>0</v>
      </c>
      <c r="AV112" s="8"/>
      <c r="AW112" s="8"/>
      <c r="AX112" s="8"/>
      <c r="AY112" s="8"/>
      <c r="AZ112" s="9">
        <f t="shared" si="15"/>
        <v>0</v>
      </c>
      <c r="BA112" s="48"/>
      <c r="BB112" s="48"/>
      <c r="BC112" s="48"/>
      <c r="BD112" s="34"/>
      <c r="BE112" s="149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</row>
    <row r="113" spans="1:184" x14ac:dyDescent="0.25">
      <c r="A113" s="17"/>
      <c r="B113" s="17"/>
      <c r="C113" s="4"/>
      <c r="D113" s="4"/>
      <c r="E113" s="17"/>
      <c r="F113" s="17"/>
      <c r="G113" s="4"/>
      <c r="H113" s="7"/>
      <c r="I113" s="4"/>
      <c r="J113" s="4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5"/>
      <c r="AM113" s="39"/>
      <c r="AN113" s="39"/>
      <c r="AO113" s="7">
        <f t="shared" si="12"/>
        <v>0</v>
      </c>
      <c r="AP113" s="7"/>
      <c r="AQ113" s="7"/>
      <c r="AR113" s="7">
        <f t="shared" si="13"/>
        <v>0</v>
      </c>
      <c r="AS113" s="7"/>
      <c r="AT113" s="7">
        <v>5</v>
      </c>
      <c r="AU113" s="7">
        <f t="shared" si="14"/>
        <v>0</v>
      </c>
      <c r="AV113" s="8"/>
      <c r="AW113" s="8"/>
      <c r="AX113" s="8"/>
      <c r="AY113" s="8"/>
      <c r="AZ113" s="9">
        <f t="shared" si="15"/>
        <v>0</v>
      </c>
      <c r="BA113" s="48"/>
      <c r="BB113" s="48"/>
      <c r="BC113" s="48"/>
      <c r="BD113" s="35"/>
      <c r="BE113" s="154"/>
    </row>
    <row r="114" spans="1:184" s="70" customFormat="1" x14ac:dyDescent="0.25">
      <c r="A114" s="79"/>
      <c r="B114" s="79"/>
      <c r="C114" s="4"/>
      <c r="D114" s="4"/>
      <c r="E114" s="4"/>
      <c r="F114" s="4"/>
      <c r="G114" s="4"/>
      <c r="H114" s="7"/>
      <c r="I114" s="4"/>
      <c r="J114" s="4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5"/>
      <c r="AM114" s="7"/>
      <c r="AN114" s="7"/>
      <c r="AO114" s="7">
        <f t="shared" si="12"/>
        <v>0</v>
      </c>
      <c r="AP114" s="7"/>
      <c r="AQ114" s="7"/>
      <c r="AR114" s="7">
        <f t="shared" si="13"/>
        <v>0</v>
      </c>
      <c r="AS114" s="7"/>
      <c r="AT114" s="7">
        <v>5</v>
      </c>
      <c r="AU114" s="7">
        <f t="shared" si="14"/>
        <v>0</v>
      </c>
      <c r="AV114" s="8"/>
      <c r="AW114" s="8"/>
      <c r="AX114" s="8"/>
      <c r="AY114" s="8"/>
      <c r="AZ114" s="9">
        <f t="shared" si="15"/>
        <v>0</v>
      </c>
      <c r="BA114" s="48"/>
      <c r="BB114" s="48"/>
      <c r="BC114" s="48"/>
      <c r="BD114" s="33"/>
      <c r="BE114" s="150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</row>
    <row r="115" spans="1:184" s="13" customFormat="1" x14ac:dyDescent="0.25">
      <c r="A115" s="17"/>
      <c r="B115" s="17"/>
      <c r="C115" s="4"/>
      <c r="D115" s="4"/>
      <c r="E115" s="24"/>
      <c r="F115" s="24"/>
      <c r="G115" s="4"/>
      <c r="H115" s="7"/>
      <c r="I115" s="4"/>
      <c r="J115" s="4"/>
      <c r="K115" s="81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5"/>
      <c r="AM115" s="7"/>
      <c r="AN115" s="7"/>
      <c r="AO115" s="7">
        <f t="shared" si="12"/>
        <v>0</v>
      </c>
      <c r="AP115" s="7"/>
      <c r="AQ115" s="7"/>
      <c r="AR115" s="7">
        <f t="shared" si="13"/>
        <v>0</v>
      </c>
      <c r="AS115" s="7"/>
      <c r="AT115" s="7">
        <v>5</v>
      </c>
      <c r="AU115" s="7">
        <f t="shared" si="14"/>
        <v>0</v>
      </c>
      <c r="AV115" s="8"/>
      <c r="AW115" s="8"/>
      <c r="AX115" s="8"/>
      <c r="AY115" s="8"/>
      <c r="AZ115" s="9">
        <f t="shared" si="15"/>
        <v>0</v>
      </c>
      <c r="BA115" s="48"/>
      <c r="BB115" s="48"/>
      <c r="BC115" s="48"/>
      <c r="BD115" s="33"/>
      <c r="BE115" s="150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</row>
    <row r="116" spans="1:184" s="13" customFormat="1" x14ac:dyDescent="0.25">
      <c r="A116" s="17"/>
      <c r="B116" s="17"/>
      <c r="C116" s="4"/>
      <c r="D116" s="4"/>
      <c r="E116" s="4"/>
      <c r="F116" s="4"/>
      <c r="G116" s="4"/>
      <c r="H116" s="7"/>
      <c r="I116" s="4"/>
      <c r="J116" s="4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5"/>
      <c r="AM116" s="7"/>
      <c r="AN116" s="7"/>
      <c r="AO116" s="7">
        <f t="shared" si="12"/>
        <v>0</v>
      </c>
      <c r="AP116" s="7"/>
      <c r="AQ116" s="7"/>
      <c r="AR116" s="7">
        <f t="shared" si="13"/>
        <v>0</v>
      </c>
      <c r="AS116" s="7"/>
      <c r="AT116" s="7">
        <v>5</v>
      </c>
      <c r="AU116" s="7">
        <f t="shared" si="14"/>
        <v>0</v>
      </c>
      <c r="AV116" s="8"/>
      <c r="AW116" s="8"/>
      <c r="AX116" s="8"/>
      <c r="AY116" s="8"/>
      <c r="AZ116" s="9">
        <f t="shared" si="15"/>
        <v>0</v>
      </c>
      <c r="BA116" s="48"/>
      <c r="BB116" s="48"/>
      <c r="BC116" s="48"/>
      <c r="BD116" s="33"/>
      <c r="BE116" s="150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</row>
    <row r="117" spans="1:184" x14ac:dyDescent="0.25">
      <c r="A117" s="17"/>
      <c r="B117" s="17"/>
      <c r="C117" s="4"/>
      <c r="D117" s="4"/>
      <c r="E117" s="4"/>
      <c r="F117" s="4"/>
      <c r="G117" s="20"/>
      <c r="H117" s="215"/>
      <c r="I117" s="20"/>
      <c r="J117" s="2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5"/>
      <c r="AM117" s="7"/>
      <c r="AN117" s="7"/>
      <c r="AO117" s="7">
        <f t="shared" si="12"/>
        <v>0</v>
      </c>
      <c r="AP117" s="7"/>
      <c r="AQ117" s="7"/>
      <c r="AR117" s="7">
        <f t="shared" si="13"/>
        <v>0</v>
      </c>
      <c r="AS117" s="7"/>
      <c r="AT117" s="7">
        <v>5</v>
      </c>
      <c r="AU117" s="7">
        <f t="shared" si="14"/>
        <v>0</v>
      </c>
      <c r="AV117" s="8"/>
      <c r="AW117" s="8"/>
      <c r="AX117" s="8"/>
      <c r="AY117" s="8"/>
      <c r="AZ117" s="9">
        <f t="shared" si="15"/>
        <v>0</v>
      </c>
      <c r="BA117" s="48"/>
      <c r="BB117" s="48"/>
      <c r="BC117" s="48"/>
      <c r="BE117" s="150"/>
    </row>
    <row r="118" spans="1:184" s="13" customFormat="1" x14ac:dyDescent="0.25">
      <c r="A118" s="17"/>
      <c r="B118" s="17"/>
      <c r="C118" s="4"/>
      <c r="D118" s="4"/>
      <c r="E118" s="4"/>
      <c r="F118" s="4"/>
      <c r="G118" s="20"/>
      <c r="H118" s="215"/>
      <c r="I118" s="20"/>
      <c r="J118" s="2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5"/>
      <c r="AM118" s="7"/>
      <c r="AN118" s="7"/>
      <c r="AO118" s="7">
        <f t="shared" si="12"/>
        <v>0</v>
      </c>
      <c r="AP118" s="7"/>
      <c r="AQ118" s="7"/>
      <c r="AR118" s="7">
        <f t="shared" si="13"/>
        <v>0</v>
      </c>
      <c r="AS118" s="7"/>
      <c r="AT118" s="7">
        <v>5</v>
      </c>
      <c r="AU118" s="7">
        <f t="shared" si="14"/>
        <v>0</v>
      </c>
      <c r="AV118" s="8"/>
      <c r="AW118" s="8"/>
      <c r="AX118" s="8"/>
      <c r="AY118" s="8"/>
      <c r="AZ118" s="9">
        <f t="shared" si="15"/>
        <v>0</v>
      </c>
      <c r="BA118" s="48"/>
      <c r="BB118" s="48"/>
      <c r="BC118" s="48"/>
      <c r="BD118" s="32"/>
      <c r="BE118" s="150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</row>
    <row r="119" spans="1:184" x14ac:dyDescent="0.25">
      <c r="A119" s="17"/>
      <c r="B119" s="17"/>
      <c r="C119" s="4"/>
      <c r="D119" s="4"/>
      <c r="E119" s="17"/>
      <c r="F119" s="17"/>
      <c r="G119" s="17"/>
      <c r="H119" s="39"/>
      <c r="I119" s="17"/>
      <c r="J119" s="17"/>
      <c r="K119" s="62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5"/>
      <c r="AM119" s="39"/>
      <c r="AN119" s="39"/>
      <c r="AO119" s="7">
        <f t="shared" si="12"/>
        <v>0</v>
      </c>
      <c r="AP119" s="39"/>
      <c r="AQ119" s="39"/>
      <c r="AR119" s="7">
        <f t="shared" si="13"/>
        <v>0</v>
      </c>
      <c r="AS119" s="39"/>
      <c r="AT119" s="7">
        <v>5</v>
      </c>
      <c r="AU119" s="7">
        <f t="shared" si="14"/>
        <v>0</v>
      </c>
      <c r="AV119" s="18"/>
      <c r="AW119" s="18"/>
      <c r="AX119" s="18"/>
      <c r="AY119" s="18"/>
      <c r="AZ119" s="9">
        <f t="shared" si="15"/>
        <v>0</v>
      </c>
      <c r="BA119" s="48"/>
      <c r="BB119" s="48"/>
      <c r="BC119" s="48"/>
      <c r="BD119" s="35"/>
      <c r="BE119" s="154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  <c r="CD119" s="80"/>
      <c r="CE119" s="80"/>
      <c r="CF119" s="80"/>
      <c r="CG119" s="80"/>
      <c r="CH119" s="80"/>
      <c r="CI119" s="80"/>
      <c r="CJ119" s="80"/>
      <c r="CK119" s="80"/>
      <c r="CL119" s="80"/>
      <c r="CM119" s="80"/>
      <c r="CN119" s="80"/>
      <c r="CO119" s="80"/>
      <c r="CP119" s="80"/>
      <c r="CQ119" s="80"/>
      <c r="CR119" s="80"/>
      <c r="CS119" s="80"/>
      <c r="CT119" s="80"/>
      <c r="CU119" s="80"/>
      <c r="CV119" s="80"/>
      <c r="CW119" s="80"/>
      <c r="CX119" s="80"/>
      <c r="CY119" s="80"/>
      <c r="CZ119" s="80"/>
      <c r="DA119" s="80"/>
      <c r="DB119" s="80"/>
      <c r="DC119" s="80"/>
      <c r="DD119" s="80"/>
      <c r="DE119" s="80"/>
      <c r="DF119" s="80"/>
      <c r="DG119" s="80"/>
      <c r="DH119" s="80"/>
      <c r="DI119" s="80"/>
      <c r="DJ119" s="80"/>
      <c r="DK119" s="80"/>
      <c r="DL119" s="80"/>
      <c r="DM119" s="80"/>
      <c r="DN119" s="80"/>
      <c r="DO119" s="80"/>
      <c r="DP119" s="80"/>
      <c r="DQ119" s="80"/>
      <c r="DR119" s="80"/>
      <c r="DS119" s="80"/>
      <c r="DT119" s="80"/>
      <c r="DU119" s="80"/>
      <c r="DV119" s="80"/>
      <c r="DW119" s="80"/>
      <c r="DX119" s="80"/>
      <c r="DY119" s="80"/>
      <c r="DZ119" s="80"/>
      <c r="EA119" s="80"/>
      <c r="EB119" s="80"/>
      <c r="EC119" s="80"/>
      <c r="ED119" s="80"/>
      <c r="EE119" s="80"/>
      <c r="EF119" s="80"/>
      <c r="EG119" s="80"/>
      <c r="EH119" s="80"/>
      <c r="EI119" s="80"/>
      <c r="EJ119" s="80"/>
      <c r="EK119" s="80"/>
      <c r="EL119" s="80"/>
      <c r="EM119" s="80"/>
      <c r="EN119" s="80"/>
      <c r="EO119" s="80"/>
      <c r="EP119" s="80"/>
      <c r="EQ119" s="80"/>
      <c r="ER119" s="80"/>
      <c r="ES119" s="80"/>
      <c r="ET119" s="80"/>
      <c r="EU119" s="80"/>
      <c r="EV119" s="80"/>
      <c r="EW119" s="80"/>
      <c r="EX119" s="80"/>
      <c r="EY119" s="80"/>
      <c r="EZ119" s="80"/>
      <c r="FA119" s="80"/>
      <c r="FB119" s="80"/>
      <c r="FC119" s="80"/>
      <c r="FD119" s="80"/>
      <c r="FE119" s="80"/>
      <c r="FF119" s="80"/>
      <c r="FG119" s="80"/>
      <c r="FH119" s="80"/>
      <c r="FI119" s="80"/>
      <c r="FJ119" s="80"/>
      <c r="FK119" s="80"/>
      <c r="FL119" s="80"/>
      <c r="FM119" s="80"/>
      <c r="FN119" s="80"/>
      <c r="FO119" s="80"/>
      <c r="FP119" s="80"/>
      <c r="FQ119" s="80"/>
      <c r="FR119" s="80"/>
      <c r="FS119" s="80"/>
      <c r="FT119" s="80"/>
      <c r="FU119" s="80"/>
      <c r="FV119" s="80"/>
      <c r="FW119" s="80"/>
      <c r="FX119" s="80"/>
      <c r="FY119" s="80"/>
      <c r="FZ119" s="80"/>
      <c r="GA119" s="80"/>
      <c r="GB119" s="80"/>
    </row>
    <row r="120" spans="1:184" x14ac:dyDescent="0.25">
      <c r="A120" s="4"/>
      <c r="B120" s="4"/>
      <c r="C120" s="4"/>
      <c r="D120" s="4"/>
      <c r="E120" s="4"/>
      <c r="F120" s="4"/>
      <c r="G120" s="20"/>
      <c r="H120" s="217"/>
      <c r="I120" s="117"/>
      <c r="J120" s="117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60"/>
      <c r="AE120" s="90"/>
      <c r="AF120" s="90"/>
      <c r="AG120" s="90"/>
      <c r="AH120" s="90"/>
      <c r="AI120" s="90"/>
      <c r="AJ120" s="90"/>
      <c r="AK120" s="90"/>
      <c r="AL120" s="129"/>
      <c r="AM120" s="37"/>
      <c r="AN120" s="37"/>
      <c r="AO120" s="7">
        <f t="shared" si="12"/>
        <v>0</v>
      </c>
      <c r="AP120" s="7"/>
      <c r="AQ120" s="7"/>
      <c r="AR120" s="7">
        <f t="shared" si="13"/>
        <v>0</v>
      </c>
      <c r="AS120" s="7"/>
      <c r="AT120" s="7">
        <v>5</v>
      </c>
      <c r="AU120" s="7">
        <f t="shared" si="14"/>
        <v>0</v>
      </c>
      <c r="AV120" s="8"/>
      <c r="AW120" s="8"/>
      <c r="AX120" s="8"/>
      <c r="AY120" s="8"/>
      <c r="AZ120" s="9">
        <f t="shared" si="15"/>
        <v>0</v>
      </c>
      <c r="BA120" s="48"/>
      <c r="BB120" s="48"/>
      <c r="BC120" s="48"/>
      <c r="BD120" s="32"/>
      <c r="BE120" s="150"/>
    </row>
    <row r="121" spans="1:184" s="70" customFormat="1" x14ac:dyDescent="0.25">
      <c r="A121" s="17"/>
      <c r="B121" s="17"/>
      <c r="C121" s="4"/>
      <c r="D121" s="4"/>
      <c r="E121" s="17"/>
      <c r="F121" s="17"/>
      <c r="G121" s="17"/>
      <c r="H121" s="39"/>
      <c r="I121" s="17"/>
      <c r="J121" s="17"/>
      <c r="K121" s="62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5"/>
      <c r="AM121" s="39"/>
      <c r="AN121" s="39"/>
      <c r="AO121" s="7">
        <f t="shared" si="12"/>
        <v>0</v>
      </c>
      <c r="AP121" s="39"/>
      <c r="AQ121" s="39"/>
      <c r="AR121" s="7">
        <f t="shared" si="13"/>
        <v>0</v>
      </c>
      <c r="AS121" s="39"/>
      <c r="AT121" s="7">
        <v>5</v>
      </c>
      <c r="AU121" s="7">
        <f t="shared" si="14"/>
        <v>0</v>
      </c>
      <c r="AV121" s="18"/>
      <c r="AW121" s="18"/>
      <c r="AX121" s="18"/>
      <c r="AY121" s="18"/>
      <c r="AZ121" s="9">
        <f t="shared" si="15"/>
        <v>0</v>
      </c>
      <c r="BA121" s="48"/>
      <c r="BB121" s="48"/>
      <c r="BC121" s="48"/>
      <c r="BD121" s="32"/>
      <c r="BE121" s="153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  <c r="GB121" s="28"/>
    </row>
    <row r="122" spans="1:184" s="13" customFormat="1" x14ac:dyDescent="0.25">
      <c r="A122" s="4"/>
      <c r="B122" s="4"/>
      <c r="C122" s="4"/>
      <c r="D122" s="4"/>
      <c r="E122" s="4"/>
      <c r="F122" s="4"/>
      <c r="G122" s="4"/>
      <c r="H122" s="7"/>
      <c r="I122" s="4"/>
      <c r="J122" s="4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5"/>
      <c r="AM122" s="7"/>
      <c r="AN122" s="7"/>
      <c r="AO122" s="7">
        <f t="shared" si="12"/>
        <v>0</v>
      </c>
      <c r="AP122" s="7"/>
      <c r="AQ122" s="7"/>
      <c r="AR122" s="7">
        <f t="shared" si="13"/>
        <v>0</v>
      </c>
      <c r="AS122" s="7"/>
      <c r="AT122" s="7">
        <v>5</v>
      </c>
      <c r="AU122" s="7">
        <f t="shared" si="14"/>
        <v>0</v>
      </c>
      <c r="AV122" s="9"/>
      <c r="AW122" s="9"/>
      <c r="AX122" s="9"/>
      <c r="AY122" s="9"/>
      <c r="AZ122" s="9">
        <f t="shared" ref="AZ122:AZ185" si="16">SUM(AV122:AY122)</f>
        <v>0</v>
      </c>
      <c r="BA122" s="48"/>
      <c r="BB122" s="48"/>
      <c r="BC122" s="48"/>
      <c r="BD122" s="32"/>
      <c r="BE122" s="149"/>
    </row>
    <row r="123" spans="1:184" s="15" customFormat="1" x14ac:dyDescent="0.25">
      <c r="A123" s="4"/>
      <c r="B123" s="4"/>
      <c r="C123" s="4"/>
      <c r="D123" s="4"/>
      <c r="E123" s="4"/>
      <c r="F123" s="4"/>
      <c r="G123" s="4"/>
      <c r="H123" s="7"/>
      <c r="I123" s="4"/>
      <c r="J123" s="4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5"/>
      <c r="AM123" s="7"/>
      <c r="AN123" s="7"/>
      <c r="AO123" s="7">
        <f t="shared" si="12"/>
        <v>0</v>
      </c>
      <c r="AP123" s="7"/>
      <c r="AQ123" s="7"/>
      <c r="AR123" s="7">
        <f t="shared" si="13"/>
        <v>0</v>
      </c>
      <c r="AS123" s="7"/>
      <c r="AT123" s="7">
        <v>5</v>
      </c>
      <c r="AU123" s="7">
        <f t="shared" si="14"/>
        <v>0</v>
      </c>
      <c r="AV123" s="8"/>
      <c r="AW123" s="8"/>
      <c r="AX123" s="8"/>
      <c r="AY123" s="8"/>
      <c r="AZ123" s="8">
        <f t="shared" si="16"/>
        <v>0</v>
      </c>
      <c r="BA123" s="48"/>
      <c r="BB123" s="48"/>
      <c r="BC123" s="48"/>
      <c r="BD123" s="33"/>
      <c r="BE123" s="150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</row>
    <row r="124" spans="1:184" s="13" customFormat="1" x14ac:dyDescent="0.25">
      <c r="A124" s="4"/>
      <c r="B124" s="4"/>
      <c r="C124" s="4"/>
      <c r="D124" s="4"/>
      <c r="E124" s="4"/>
      <c r="F124" s="12"/>
      <c r="G124" s="12"/>
      <c r="H124" s="11"/>
      <c r="I124" s="12"/>
      <c r="J124" s="12"/>
      <c r="K124" s="26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5"/>
      <c r="AM124" s="9"/>
      <c r="AN124" s="9"/>
      <c r="AO124" s="7">
        <f t="shared" si="12"/>
        <v>0</v>
      </c>
      <c r="AP124" s="9"/>
      <c r="AQ124" s="9"/>
      <c r="AR124" s="7">
        <f t="shared" si="13"/>
        <v>0</v>
      </c>
      <c r="AS124" s="9"/>
      <c r="AT124" s="7">
        <v>5</v>
      </c>
      <c r="AU124" s="7">
        <f t="shared" si="14"/>
        <v>0</v>
      </c>
      <c r="AV124" s="8"/>
      <c r="AW124" s="8"/>
      <c r="AX124" s="8"/>
      <c r="AY124" s="8"/>
      <c r="AZ124" s="9">
        <f t="shared" si="16"/>
        <v>0</v>
      </c>
      <c r="BA124" s="48"/>
      <c r="BB124" s="48"/>
      <c r="BC124" s="48"/>
      <c r="BD124" s="33"/>
      <c r="BE124" s="149"/>
    </row>
    <row r="125" spans="1:184" s="13" customFormat="1" x14ac:dyDescent="0.25">
      <c r="A125" s="79"/>
      <c r="B125" s="79"/>
      <c r="C125" s="4"/>
      <c r="D125" s="4"/>
      <c r="E125" s="4"/>
      <c r="F125" s="4"/>
      <c r="G125" s="4"/>
      <c r="H125" s="7"/>
      <c r="I125" s="4"/>
      <c r="J125" s="4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5"/>
      <c r="AM125" s="7"/>
      <c r="AN125" s="7"/>
      <c r="AO125" s="7">
        <f t="shared" si="12"/>
        <v>0</v>
      </c>
      <c r="AP125" s="7"/>
      <c r="AQ125" s="7"/>
      <c r="AR125" s="7">
        <f t="shared" si="13"/>
        <v>0</v>
      </c>
      <c r="AS125" s="7"/>
      <c r="AT125" s="7">
        <v>5</v>
      </c>
      <c r="AU125" s="7">
        <f t="shared" si="14"/>
        <v>0</v>
      </c>
      <c r="AV125" s="8"/>
      <c r="AW125" s="8"/>
      <c r="AX125" s="8"/>
      <c r="AY125" s="8"/>
      <c r="AZ125" s="9">
        <f t="shared" si="16"/>
        <v>0</v>
      </c>
      <c r="BA125" s="48"/>
      <c r="BB125" s="48"/>
      <c r="BC125" s="48"/>
      <c r="BD125" s="33"/>
      <c r="BE125" s="149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</row>
    <row r="126" spans="1:184" s="13" customFormat="1" x14ac:dyDescent="0.25">
      <c r="A126" s="79"/>
      <c r="B126" s="79"/>
      <c r="C126" s="4"/>
      <c r="D126" s="4"/>
      <c r="E126" s="4"/>
      <c r="F126" s="4"/>
      <c r="G126" s="4"/>
      <c r="H126" s="7"/>
      <c r="I126" s="4"/>
      <c r="J126" s="4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5"/>
      <c r="AM126" s="7"/>
      <c r="AN126" s="7"/>
      <c r="AO126" s="7">
        <f t="shared" si="12"/>
        <v>0</v>
      </c>
      <c r="AP126" s="7"/>
      <c r="AQ126" s="7"/>
      <c r="AR126" s="7">
        <f t="shared" si="13"/>
        <v>0</v>
      </c>
      <c r="AS126" s="7"/>
      <c r="AT126" s="7">
        <v>5</v>
      </c>
      <c r="AU126" s="7">
        <f t="shared" si="14"/>
        <v>0</v>
      </c>
      <c r="AV126" s="8"/>
      <c r="AW126" s="8"/>
      <c r="AX126" s="8"/>
      <c r="AY126" s="8"/>
      <c r="AZ126" s="9">
        <f t="shared" si="16"/>
        <v>0</v>
      </c>
      <c r="BA126" s="48"/>
      <c r="BB126" s="48"/>
      <c r="BC126" s="48"/>
      <c r="BD126" s="33"/>
      <c r="BE126" s="153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</row>
    <row r="127" spans="1:184" x14ac:dyDescent="0.25">
      <c r="A127" s="79"/>
      <c r="B127" s="79"/>
      <c r="C127" s="4"/>
      <c r="D127" s="4"/>
      <c r="E127" s="4"/>
      <c r="F127" s="4"/>
      <c r="G127" s="4"/>
      <c r="H127" s="7"/>
      <c r="I127" s="4"/>
      <c r="J127" s="4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5"/>
      <c r="AM127" s="7"/>
      <c r="AN127" s="7"/>
      <c r="AO127" s="7">
        <f t="shared" si="12"/>
        <v>0</v>
      </c>
      <c r="AP127" s="7"/>
      <c r="AQ127" s="7"/>
      <c r="AR127" s="7">
        <f t="shared" si="13"/>
        <v>0</v>
      </c>
      <c r="AS127" s="7"/>
      <c r="AT127" s="7">
        <v>5</v>
      </c>
      <c r="AU127" s="7">
        <f t="shared" si="14"/>
        <v>0</v>
      </c>
      <c r="AV127" s="8"/>
      <c r="AW127" s="8"/>
      <c r="AX127" s="8"/>
      <c r="AY127" s="8"/>
      <c r="AZ127" s="9">
        <f t="shared" si="16"/>
        <v>0</v>
      </c>
      <c r="BA127" s="48"/>
      <c r="BB127" s="48"/>
      <c r="BC127" s="48"/>
      <c r="BE127" s="15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</row>
    <row r="128" spans="1:184" x14ac:dyDescent="0.25">
      <c r="A128" s="17"/>
      <c r="B128" s="17"/>
      <c r="C128" s="4"/>
      <c r="D128" s="4"/>
      <c r="E128" s="4"/>
      <c r="F128" s="4"/>
      <c r="G128" s="20"/>
      <c r="H128" s="215"/>
      <c r="I128" s="20"/>
      <c r="J128" s="2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5"/>
      <c r="AM128" s="7"/>
      <c r="AN128" s="7"/>
      <c r="AO128" s="7">
        <f t="shared" si="12"/>
        <v>0</v>
      </c>
      <c r="AP128" s="7"/>
      <c r="AQ128" s="7"/>
      <c r="AR128" s="7">
        <f t="shared" si="13"/>
        <v>0</v>
      </c>
      <c r="AS128" s="7"/>
      <c r="AT128" s="7">
        <v>5</v>
      </c>
      <c r="AU128" s="7">
        <f t="shared" si="14"/>
        <v>0</v>
      </c>
      <c r="AV128" s="8"/>
      <c r="AW128" s="8"/>
      <c r="AX128" s="8"/>
      <c r="AY128" s="8"/>
      <c r="AZ128" s="9">
        <f t="shared" si="16"/>
        <v>0</v>
      </c>
      <c r="BA128" s="48"/>
      <c r="BB128" s="48"/>
      <c r="BC128" s="48"/>
      <c r="BE128" s="150"/>
      <c r="BL128" s="13"/>
      <c r="BM128" s="13"/>
      <c r="BN128" s="13"/>
      <c r="BO128" s="13"/>
      <c r="BP128" s="13"/>
      <c r="BQ128" s="13"/>
    </row>
    <row r="129" spans="1:184" x14ac:dyDescent="0.25">
      <c r="A129" s="17"/>
      <c r="B129" s="17"/>
      <c r="C129" s="4"/>
      <c r="D129" s="4"/>
      <c r="E129" s="17"/>
      <c r="F129" s="17"/>
      <c r="G129" s="4"/>
      <c r="H129" s="7"/>
      <c r="I129" s="4"/>
      <c r="J129" s="4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5"/>
      <c r="AM129" s="7"/>
      <c r="AN129" s="7"/>
      <c r="AO129" s="7">
        <f t="shared" si="12"/>
        <v>0</v>
      </c>
      <c r="AP129" s="7"/>
      <c r="AQ129" s="7"/>
      <c r="AR129" s="7">
        <f t="shared" si="13"/>
        <v>0</v>
      </c>
      <c r="AS129" s="7"/>
      <c r="AT129" s="7">
        <v>5</v>
      </c>
      <c r="AU129" s="7">
        <f t="shared" si="14"/>
        <v>0</v>
      </c>
      <c r="AV129" s="8"/>
      <c r="AW129" s="8"/>
      <c r="AX129" s="8"/>
      <c r="AY129" s="8"/>
      <c r="AZ129" s="9">
        <f t="shared" si="16"/>
        <v>0</v>
      </c>
      <c r="BA129" s="48"/>
      <c r="BB129" s="48"/>
      <c r="BC129" s="48"/>
      <c r="BE129" s="150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</row>
    <row r="130" spans="1:184" s="13" customFormat="1" x14ac:dyDescent="0.25">
      <c r="A130" s="4"/>
      <c r="B130" s="4"/>
      <c r="C130" s="4"/>
      <c r="D130" s="4"/>
      <c r="E130" s="4"/>
      <c r="F130" s="4"/>
      <c r="G130" s="4"/>
      <c r="H130" s="7"/>
      <c r="I130" s="4"/>
      <c r="J130" s="4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5"/>
      <c r="AM130" s="7"/>
      <c r="AN130" s="7"/>
      <c r="AO130" s="7">
        <f t="shared" si="12"/>
        <v>0</v>
      </c>
      <c r="AP130" s="7"/>
      <c r="AQ130" s="7"/>
      <c r="AR130" s="7">
        <f t="shared" si="13"/>
        <v>0</v>
      </c>
      <c r="AS130" s="7"/>
      <c r="AT130" s="7">
        <v>5</v>
      </c>
      <c r="AU130" s="7">
        <f t="shared" si="14"/>
        <v>0</v>
      </c>
      <c r="AV130" s="8"/>
      <c r="AW130" s="8"/>
      <c r="AX130" s="8"/>
      <c r="AY130" s="8"/>
      <c r="AZ130" s="9">
        <f t="shared" si="16"/>
        <v>0</v>
      </c>
      <c r="BA130" s="48"/>
      <c r="BB130" s="48"/>
      <c r="BC130" s="48"/>
      <c r="BD130" s="33"/>
      <c r="BE130" s="150"/>
      <c r="BF130"/>
      <c r="BG130"/>
      <c r="BH130"/>
      <c r="BI130"/>
      <c r="BJ130"/>
      <c r="BK130"/>
    </row>
    <row r="131" spans="1:184" x14ac:dyDescent="0.25">
      <c r="A131" s="4"/>
      <c r="B131" s="4"/>
      <c r="C131" s="4"/>
      <c r="D131" s="4"/>
      <c r="E131" s="4"/>
      <c r="F131" s="4"/>
      <c r="G131" s="4"/>
      <c r="H131" s="7"/>
      <c r="I131" s="4"/>
      <c r="J131" s="4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5"/>
      <c r="AM131" s="7"/>
      <c r="AN131" s="7"/>
      <c r="AO131" s="7">
        <f t="shared" si="12"/>
        <v>0</v>
      </c>
      <c r="AP131" s="7"/>
      <c r="AQ131" s="7"/>
      <c r="AR131" s="7">
        <f t="shared" si="13"/>
        <v>0</v>
      </c>
      <c r="AS131" s="7"/>
      <c r="AT131" s="7"/>
      <c r="AU131" s="7">
        <f t="shared" si="14"/>
        <v>0</v>
      </c>
      <c r="AV131" s="8"/>
      <c r="AW131" s="8"/>
      <c r="AX131" s="8"/>
      <c r="AY131" s="8"/>
      <c r="AZ131" s="8">
        <f t="shared" si="16"/>
        <v>0</v>
      </c>
      <c r="BA131" s="48"/>
      <c r="BB131" s="48"/>
      <c r="BC131" s="48"/>
      <c r="BE131" s="150"/>
    </row>
    <row r="132" spans="1:184" s="13" customFormat="1" x14ac:dyDescent="0.25">
      <c r="A132" s="4"/>
      <c r="B132" s="4"/>
      <c r="C132" s="4"/>
      <c r="D132" s="4"/>
      <c r="E132" s="4"/>
      <c r="F132" s="4"/>
      <c r="G132" s="20"/>
      <c r="H132" s="215"/>
      <c r="I132" s="20"/>
      <c r="J132" s="2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5"/>
      <c r="AM132" s="7"/>
      <c r="AN132" s="7"/>
      <c r="AO132" s="7">
        <f t="shared" si="12"/>
        <v>0</v>
      </c>
      <c r="AP132" s="7"/>
      <c r="AQ132" s="7"/>
      <c r="AR132" s="7">
        <f t="shared" si="13"/>
        <v>0</v>
      </c>
      <c r="AS132" s="7"/>
      <c r="AT132" s="7"/>
      <c r="AU132" s="7">
        <f t="shared" si="14"/>
        <v>0</v>
      </c>
      <c r="AV132" s="8"/>
      <c r="AW132" s="8"/>
      <c r="AX132" s="8"/>
      <c r="AY132" s="8"/>
      <c r="AZ132" s="8">
        <f t="shared" si="16"/>
        <v>0</v>
      </c>
      <c r="BA132" s="48"/>
      <c r="BB132" s="48"/>
      <c r="BC132" s="48"/>
      <c r="BD132" s="32"/>
      <c r="BE132" s="150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</row>
    <row r="133" spans="1:184" s="13" customFormat="1" x14ac:dyDescent="0.25">
      <c r="A133" s="4"/>
      <c r="B133" s="4"/>
      <c r="C133" s="4"/>
      <c r="D133" s="4"/>
      <c r="E133" s="4"/>
      <c r="F133" s="4"/>
      <c r="G133" s="4"/>
      <c r="H133" s="7"/>
      <c r="I133" s="4"/>
      <c r="J133" s="4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5"/>
      <c r="AM133" s="7"/>
      <c r="AN133" s="7"/>
      <c r="AO133" s="7">
        <f t="shared" si="12"/>
        <v>0</v>
      </c>
      <c r="AP133" s="7"/>
      <c r="AQ133" s="7"/>
      <c r="AR133" s="7">
        <f t="shared" si="13"/>
        <v>0</v>
      </c>
      <c r="AS133" s="7"/>
      <c r="AT133" s="7"/>
      <c r="AU133" s="7">
        <f t="shared" si="14"/>
        <v>0</v>
      </c>
      <c r="AV133" s="9"/>
      <c r="AW133" s="9"/>
      <c r="AX133" s="9"/>
      <c r="AY133" s="9"/>
      <c r="AZ133" s="9">
        <f t="shared" si="16"/>
        <v>0</v>
      </c>
      <c r="BA133" s="48"/>
      <c r="BB133" s="48"/>
      <c r="BC133" s="48"/>
      <c r="BD133" s="32"/>
      <c r="BE133" s="149"/>
    </row>
    <row r="134" spans="1:184" s="13" customFormat="1" x14ac:dyDescent="0.25">
      <c r="A134" s="4"/>
      <c r="B134" s="4"/>
      <c r="C134" s="4"/>
      <c r="D134" s="4"/>
      <c r="E134" s="17"/>
      <c r="F134" s="17"/>
      <c r="G134" s="4"/>
      <c r="H134" s="7"/>
      <c r="I134" s="4"/>
      <c r="J134" s="4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5"/>
      <c r="AM134" s="7"/>
      <c r="AN134" s="7"/>
      <c r="AO134" s="7">
        <f t="shared" si="12"/>
        <v>0</v>
      </c>
      <c r="AP134" s="7"/>
      <c r="AQ134" s="7"/>
      <c r="AR134" s="7">
        <f t="shared" si="13"/>
        <v>0</v>
      </c>
      <c r="AS134" s="7"/>
      <c r="AT134" s="7"/>
      <c r="AU134" s="7">
        <f t="shared" si="14"/>
        <v>0</v>
      </c>
      <c r="AV134" s="9"/>
      <c r="AW134" s="9"/>
      <c r="AX134" s="9"/>
      <c r="AY134" s="9"/>
      <c r="AZ134" s="9">
        <f t="shared" si="16"/>
        <v>0</v>
      </c>
      <c r="BA134" s="48"/>
      <c r="BB134" s="48"/>
      <c r="BC134" s="48"/>
      <c r="BD134" s="33"/>
      <c r="BE134" s="149"/>
    </row>
    <row r="135" spans="1:184" s="13" customFormat="1" x14ac:dyDescent="0.25">
      <c r="A135" s="4"/>
      <c r="B135" s="4"/>
      <c r="C135" s="4"/>
      <c r="D135" s="4"/>
      <c r="E135" s="17"/>
      <c r="F135" s="17"/>
      <c r="G135" s="4"/>
      <c r="H135" s="7"/>
      <c r="I135" s="4"/>
      <c r="J135" s="4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5"/>
      <c r="AM135" s="7"/>
      <c r="AN135" s="7"/>
      <c r="AO135" s="7">
        <f t="shared" si="12"/>
        <v>0</v>
      </c>
      <c r="AP135" s="7"/>
      <c r="AQ135" s="7"/>
      <c r="AR135" s="7">
        <f t="shared" si="13"/>
        <v>0</v>
      </c>
      <c r="AS135" s="7"/>
      <c r="AT135" s="7"/>
      <c r="AU135" s="7">
        <f t="shared" si="14"/>
        <v>0</v>
      </c>
      <c r="AV135" s="9"/>
      <c r="AW135" s="9"/>
      <c r="AX135" s="9"/>
      <c r="AY135" s="9"/>
      <c r="AZ135" s="9">
        <f t="shared" si="16"/>
        <v>0</v>
      </c>
      <c r="BA135" s="48"/>
      <c r="BB135" s="48"/>
      <c r="BC135" s="48"/>
      <c r="BD135" s="33"/>
      <c r="BE135" s="149"/>
    </row>
    <row r="136" spans="1:184" s="13" customFormat="1" x14ac:dyDescent="0.25">
      <c r="A136" s="4"/>
      <c r="B136" s="4"/>
      <c r="C136" s="4"/>
      <c r="D136" s="4"/>
      <c r="E136" s="17"/>
      <c r="F136" s="17"/>
      <c r="G136" s="4"/>
      <c r="H136" s="7"/>
      <c r="I136" s="4"/>
      <c r="J136" s="4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5"/>
      <c r="AM136" s="7"/>
      <c r="AN136" s="7"/>
      <c r="AO136" s="7">
        <f t="shared" si="12"/>
        <v>0</v>
      </c>
      <c r="AP136" s="7"/>
      <c r="AQ136" s="7"/>
      <c r="AR136" s="7">
        <f t="shared" si="13"/>
        <v>0</v>
      </c>
      <c r="AS136" s="7"/>
      <c r="AT136" s="7"/>
      <c r="AU136" s="7">
        <f t="shared" si="14"/>
        <v>0</v>
      </c>
      <c r="AV136" s="8"/>
      <c r="AW136" s="8"/>
      <c r="AX136" s="8"/>
      <c r="AY136" s="8"/>
      <c r="AZ136" s="8">
        <f t="shared" si="16"/>
        <v>0</v>
      </c>
      <c r="BA136" s="48"/>
      <c r="BB136" s="48"/>
      <c r="BC136" s="48"/>
      <c r="BD136" s="33"/>
      <c r="BE136" s="150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</row>
    <row r="137" spans="1:184" s="13" customFormat="1" x14ac:dyDescent="0.25">
      <c r="A137" s="4"/>
      <c r="B137" s="4"/>
      <c r="C137" s="4"/>
      <c r="D137" s="4"/>
      <c r="E137" s="4"/>
      <c r="F137" s="4"/>
      <c r="G137" s="20"/>
      <c r="H137" s="215"/>
      <c r="I137" s="20"/>
      <c r="J137" s="2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5"/>
      <c r="AM137" s="7"/>
      <c r="AN137" s="7"/>
      <c r="AO137" s="7">
        <f t="shared" si="12"/>
        <v>0</v>
      </c>
      <c r="AP137" s="7"/>
      <c r="AQ137" s="7"/>
      <c r="AR137" s="7">
        <f t="shared" si="13"/>
        <v>0</v>
      </c>
      <c r="AS137" s="7"/>
      <c r="AT137" s="7"/>
      <c r="AU137" s="7">
        <f t="shared" si="14"/>
        <v>0</v>
      </c>
      <c r="AV137" s="8"/>
      <c r="AW137" s="8"/>
      <c r="AX137" s="8"/>
      <c r="AY137" s="8"/>
      <c r="AZ137" s="9">
        <f t="shared" si="16"/>
        <v>0</v>
      </c>
      <c r="BA137" s="48"/>
      <c r="BB137" s="48"/>
      <c r="BC137" s="48"/>
      <c r="BD137" s="33"/>
      <c r="BE137" s="149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</row>
    <row r="138" spans="1:184" s="13" customFormat="1" x14ac:dyDescent="0.25">
      <c r="A138" s="4"/>
      <c r="B138" s="4"/>
      <c r="C138" s="4"/>
      <c r="D138" s="4"/>
      <c r="E138" s="4"/>
      <c r="F138" s="4"/>
      <c r="G138" s="4"/>
      <c r="H138" s="7"/>
      <c r="I138" s="4"/>
      <c r="J138" s="4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5"/>
      <c r="AM138" s="7"/>
      <c r="AN138" s="7"/>
      <c r="AO138" s="7">
        <f t="shared" si="12"/>
        <v>0</v>
      </c>
      <c r="AP138" s="7"/>
      <c r="AQ138" s="7"/>
      <c r="AR138" s="7">
        <f t="shared" si="13"/>
        <v>0</v>
      </c>
      <c r="AS138" s="7"/>
      <c r="AT138" s="7"/>
      <c r="AU138" s="7">
        <f t="shared" si="14"/>
        <v>0</v>
      </c>
      <c r="AV138" s="8"/>
      <c r="AW138" s="8"/>
      <c r="AX138" s="8"/>
      <c r="AY138" s="8"/>
      <c r="AZ138" s="8">
        <f t="shared" si="16"/>
        <v>0</v>
      </c>
      <c r="BA138" s="48"/>
      <c r="BB138" s="48"/>
      <c r="BC138" s="48"/>
      <c r="BD138" s="33"/>
      <c r="BE138" s="150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</row>
    <row r="139" spans="1:184" x14ac:dyDescent="0.25">
      <c r="A139" s="4"/>
      <c r="B139" s="4"/>
      <c r="C139" s="4"/>
      <c r="D139" s="4"/>
      <c r="E139" s="17"/>
      <c r="F139" s="17"/>
      <c r="G139" s="20"/>
      <c r="H139" s="215"/>
      <c r="I139" s="20"/>
      <c r="J139" s="20"/>
      <c r="K139" s="60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126"/>
      <c r="AM139" s="8"/>
      <c r="AN139" s="8"/>
      <c r="AO139" s="7">
        <f t="shared" si="12"/>
        <v>0</v>
      </c>
      <c r="AP139" s="8"/>
      <c r="AQ139" s="8"/>
      <c r="AR139" s="7">
        <f t="shared" si="13"/>
        <v>0</v>
      </c>
      <c r="AS139" s="8"/>
      <c r="AT139" s="8"/>
      <c r="AU139" s="7">
        <f t="shared" si="14"/>
        <v>0</v>
      </c>
      <c r="AV139" s="8"/>
      <c r="AW139" s="8"/>
      <c r="AX139" s="8"/>
      <c r="AY139" s="8"/>
      <c r="AZ139" s="8">
        <f t="shared" si="16"/>
        <v>0</v>
      </c>
      <c r="BA139" s="48"/>
      <c r="BB139" s="48"/>
      <c r="BC139" s="48"/>
      <c r="BD139" s="35"/>
      <c r="BE139" s="154"/>
    </row>
    <row r="140" spans="1:184" s="13" customFormat="1" x14ac:dyDescent="0.25">
      <c r="A140" s="4"/>
      <c r="B140" s="4"/>
      <c r="C140" s="4"/>
      <c r="D140" s="4"/>
      <c r="E140" s="4"/>
      <c r="F140" s="4"/>
      <c r="G140" s="4"/>
      <c r="H140" s="7"/>
      <c r="I140" s="4"/>
      <c r="J140" s="4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5"/>
      <c r="AM140" s="7"/>
      <c r="AN140" s="7"/>
      <c r="AO140" s="7">
        <f t="shared" si="12"/>
        <v>0</v>
      </c>
      <c r="AP140" s="7"/>
      <c r="AQ140" s="7"/>
      <c r="AR140" s="7">
        <f t="shared" si="13"/>
        <v>0</v>
      </c>
      <c r="AS140" s="7"/>
      <c r="AT140" s="7"/>
      <c r="AU140" s="7">
        <f t="shared" si="14"/>
        <v>0</v>
      </c>
      <c r="AV140" s="8"/>
      <c r="AW140" s="8"/>
      <c r="AX140" s="8"/>
      <c r="AY140" s="8"/>
      <c r="AZ140" s="8">
        <f t="shared" si="16"/>
        <v>0</v>
      </c>
      <c r="BA140" s="48"/>
      <c r="BB140" s="48"/>
      <c r="BC140" s="48"/>
      <c r="BD140" s="33"/>
      <c r="BE140" s="15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</row>
    <row r="141" spans="1:184" s="13" customFormat="1" x14ac:dyDescent="0.25">
      <c r="A141" s="4"/>
      <c r="B141" s="4"/>
      <c r="C141" s="4"/>
      <c r="D141" s="4"/>
      <c r="E141" s="4"/>
      <c r="F141" s="4"/>
      <c r="G141" s="4"/>
      <c r="H141" s="7"/>
      <c r="I141" s="4"/>
      <c r="J141" s="4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5"/>
      <c r="AM141" s="7"/>
      <c r="AN141" s="7"/>
      <c r="AO141" s="7">
        <f t="shared" si="12"/>
        <v>0</v>
      </c>
      <c r="AP141" s="7"/>
      <c r="AQ141" s="7"/>
      <c r="AR141" s="7">
        <f t="shared" si="13"/>
        <v>0</v>
      </c>
      <c r="AS141" s="7"/>
      <c r="AT141" s="7"/>
      <c r="AU141" s="7">
        <f t="shared" si="14"/>
        <v>0</v>
      </c>
      <c r="AV141" s="8"/>
      <c r="AW141" s="8"/>
      <c r="AX141" s="8"/>
      <c r="AY141" s="8"/>
      <c r="AZ141" s="8">
        <f t="shared" si="16"/>
        <v>0</v>
      </c>
      <c r="BA141" s="48"/>
      <c r="BB141" s="48"/>
      <c r="BC141" s="48"/>
      <c r="BD141" s="33"/>
      <c r="BE141" s="150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</row>
    <row r="142" spans="1:184" x14ac:dyDescent="0.25">
      <c r="A142" s="4"/>
      <c r="B142" s="4"/>
      <c r="C142" s="4"/>
      <c r="D142" s="4"/>
      <c r="E142" s="4"/>
      <c r="F142" s="4"/>
      <c r="G142" s="4"/>
      <c r="H142" s="7"/>
      <c r="I142" s="4"/>
      <c r="J142" s="4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5"/>
      <c r="AM142" s="7"/>
      <c r="AN142" s="7"/>
      <c r="AO142" s="7">
        <f t="shared" si="12"/>
        <v>0</v>
      </c>
      <c r="AP142" s="7"/>
      <c r="AQ142" s="7"/>
      <c r="AR142" s="7">
        <f t="shared" si="13"/>
        <v>0</v>
      </c>
      <c r="AS142" s="7"/>
      <c r="AT142" s="7"/>
      <c r="AU142" s="7">
        <f t="shared" si="14"/>
        <v>0</v>
      </c>
      <c r="AV142" s="8"/>
      <c r="AW142" s="8"/>
      <c r="AX142" s="8"/>
      <c r="AY142" s="8"/>
      <c r="AZ142" s="8">
        <f t="shared" si="16"/>
        <v>0</v>
      </c>
      <c r="BA142" s="48"/>
      <c r="BB142" s="48"/>
      <c r="BC142" s="48"/>
      <c r="BE142" s="150"/>
    </row>
    <row r="143" spans="1:184" x14ac:dyDescent="0.25">
      <c r="A143" s="4"/>
      <c r="B143" s="4"/>
      <c r="C143" s="4"/>
      <c r="D143" s="4"/>
      <c r="E143" s="4"/>
      <c r="F143" s="4"/>
      <c r="G143" s="4"/>
      <c r="H143" s="7"/>
      <c r="I143" s="4"/>
      <c r="J143" s="4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5"/>
      <c r="AM143" s="7"/>
      <c r="AN143" s="7"/>
      <c r="AO143" s="7">
        <f t="shared" si="12"/>
        <v>0</v>
      </c>
      <c r="AP143" s="7"/>
      <c r="AQ143" s="7"/>
      <c r="AR143" s="7">
        <f t="shared" si="13"/>
        <v>0</v>
      </c>
      <c r="AS143" s="7"/>
      <c r="AT143" s="7"/>
      <c r="AU143" s="7">
        <f t="shared" si="14"/>
        <v>0</v>
      </c>
      <c r="AV143" s="8"/>
      <c r="AW143" s="8"/>
      <c r="AX143" s="8"/>
      <c r="AY143" s="8"/>
      <c r="AZ143" s="8">
        <f t="shared" si="16"/>
        <v>0</v>
      </c>
      <c r="BA143" s="48"/>
      <c r="BB143" s="48"/>
      <c r="BC143" s="48"/>
      <c r="BE143" s="150"/>
    </row>
    <row r="144" spans="1:184" s="15" customFormat="1" x14ac:dyDescent="0.25">
      <c r="A144" s="4"/>
      <c r="B144" s="4"/>
      <c r="C144" s="4"/>
      <c r="D144" s="4"/>
      <c r="E144" s="4"/>
      <c r="F144" s="4"/>
      <c r="G144" s="4"/>
      <c r="H144" s="7"/>
      <c r="I144" s="4"/>
      <c r="J144" s="4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5"/>
      <c r="AM144" s="7"/>
      <c r="AN144" s="7"/>
      <c r="AO144" s="7">
        <f t="shared" si="12"/>
        <v>0</v>
      </c>
      <c r="AP144" s="7"/>
      <c r="AQ144" s="7"/>
      <c r="AR144" s="7">
        <f t="shared" si="13"/>
        <v>0</v>
      </c>
      <c r="AS144" s="7"/>
      <c r="AT144" s="7"/>
      <c r="AU144" s="7">
        <f t="shared" si="14"/>
        <v>0</v>
      </c>
      <c r="AV144" s="9"/>
      <c r="AW144" s="9"/>
      <c r="AX144" s="9"/>
      <c r="AY144" s="9"/>
      <c r="AZ144" s="9">
        <f t="shared" si="16"/>
        <v>0</v>
      </c>
      <c r="BA144" s="48"/>
      <c r="BB144" s="48"/>
      <c r="BC144" s="48"/>
      <c r="BD144" s="32"/>
      <c r="BE144" s="149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</row>
    <row r="145" spans="1:184" s="13" customFormat="1" x14ac:dyDescent="0.25">
      <c r="A145" s="4"/>
      <c r="B145" s="4"/>
      <c r="C145" s="4"/>
      <c r="D145" s="4"/>
      <c r="E145" s="4"/>
      <c r="F145" s="12"/>
      <c r="G145" s="21"/>
      <c r="H145" s="216"/>
      <c r="I145" s="21"/>
      <c r="J145" s="21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128"/>
      <c r="AM145" s="11"/>
      <c r="AN145" s="11"/>
      <c r="AO145" s="7">
        <f t="shared" si="12"/>
        <v>0</v>
      </c>
      <c r="AP145" s="11"/>
      <c r="AQ145" s="11"/>
      <c r="AR145" s="7">
        <f t="shared" si="13"/>
        <v>0</v>
      </c>
      <c r="AS145" s="11"/>
      <c r="AT145" s="11"/>
      <c r="AU145" s="7">
        <f t="shared" si="14"/>
        <v>0</v>
      </c>
      <c r="AV145" s="8"/>
      <c r="AW145" s="8"/>
      <c r="AX145" s="8"/>
      <c r="AY145" s="8"/>
      <c r="AZ145" s="9">
        <f t="shared" si="16"/>
        <v>0</v>
      </c>
      <c r="BA145" s="48"/>
      <c r="BB145" s="48"/>
      <c r="BC145" s="48"/>
      <c r="BD145" s="33"/>
      <c r="BE145" s="149"/>
    </row>
    <row r="146" spans="1:184" s="27" customFormat="1" x14ac:dyDescent="0.25">
      <c r="A146" s="4"/>
      <c r="B146" s="4"/>
      <c r="C146" s="4"/>
      <c r="D146" s="4"/>
      <c r="E146" s="4"/>
      <c r="F146" s="4"/>
      <c r="G146" s="4"/>
      <c r="H146" s="7"/>
      <c r="I146" s="4"/>
      <c r="J146" s="4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5"/>
      <c r="AM146" s="7"/>
      <c r="AN146" s="7"/>
      <c r="AO146" s="7">
        <f t="shared" si="12"/>
        <v>0</v>
      </c>
      <c r="AP146" s="7"/>
      <c r="AQ146" s="7"/>
      <c r="AR146" s="7">
        <f t="shared" si="13"/>
        <v>0</v>
      </c>
      <c r="AS146" s="7"/>
      <c r="AT146" s="7"/>
      <c r="AU146" s="7">
        <f t="shared" si="14"/>
        <v>0</v>
      </c>
      <c r="AV146" s="8"/>
      <c r="AW146" s="8"/>
      <c r="AX146" s="8"/>
      <c r="AY146" s="8"/>
      <c r="AZ146" s="8">
        <f t="shared" si="16"/>
        <v>0</v>
      </c>
      <c r="BA146" s="48"/>
      <c r="BB146" s="48"/>
      <c r="BC146" s="48"/>
      <c r="BD146" s="33"/>
      <c r="BE146" s="150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</row>
    <row r="147" spans="1:184" s="27" customFormat="1" x14ac:dyDescent="0.25">
      <c r="A147" s="79"/>
      <c r="B147" s="79"/>
      <c r="C147" s="4"/>
      <c r="D147" s="4"/>
      <c r="E147" s="4"/>
      <c r="F147" s="4"/>
      <c r="G147" s="4"/>
      <c r="H147" s="7"/>
      <c r="I147" s="4"/>
      <c r="J147" s="4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5"/>
      <c r="AM147" s="7"/>
      <c r="AN147" s="7"/>
      <c r="AO147" s="7">
        <f t="shared" si="12"/>
        <v>0</v>
      </c>
      <c r="AP147" s="7"/>
      <c r="AQ147" s="7"/>
      <c r="AR147" s="7">
        <f t="shared" si="13"/>
        <v>0</v>
      </c>
      <c r="AS147" s="7"/>
      <c r="AT147" s="7"/>
      <c r="AU147" s="7">
        <f t="shared" si="14"/>
        <v>0</v>
      </c>
      <c r="AV147" s="8"/>
      <c r="AW147" s="8"/>
      <c r="AX147" s="8"/>
      <c r="AY147" s="8"/>
      <c r="AZ147" s="9">
        <f t="shared" si="16"/>
        <v>0</v>
      </c>
      <c r="BA147" s="48"/>
      <c r="BB147" s="48"/>
      <c r="BC147" s="48"/>
      <c r="BD147" s="85"/>
      <c r="BE147" s="152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</row>
    <row r="148" spans="1:184" s="13" customFormat="1" x14ac:dyDescent="0.25">
      <c r="A148" s="17"/>
      <c r="B148" s="17"/>
      <c r="C148" s="4"/>
      <c r="D148" s="4"/>
      <c r="E148" s="4"/>
      <c r="F148" s="4"/>
      <c r="G148" s="4"/>
      <c r="H148" s="7"/>
      <c r="I148" s="4"/>
      <c r="J148" s="4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5"/>
      <c r="AM148" s="7"/>
      <c r="AN148" s="7"/>
      <c r="AO148" s="7">
        <f t="shared" si="12"/>
        <v>0</v>
      </c>
      <c r="AP148" s="7"/>
      <c r="AQ148" s="7"/>
      <c r="AR148" s="7">
        <f t="shared" si="13"/>
        <v>0</v>
      </c>
      <c r="AS148" s="7"/>
      <c r="AT148" s="7"/>
      <c r="AU148" s="7">
        <f t="shared" si="14"/>
        <v>0</v>
      </c>
      <c r="AV148" s="9"/>
      <c r="AW148" s="9"/>
      <c r="AX148" s="9"/>
      <c r="AY148" s="9"/>
      <c r="AZ148" s="9">
        <f t="shared" si="16"/>
        <v>0</v>
      </c>
      <c r="BA148" s="48"/>
      <c r="BB148" s="48"/>
      <c r="BC148" s="48"/>
      <c r="BD148" s="32"/>
      <c r="BE148" s="149"/>
    </row>
    <row r="149" spans="1:184" s="70" customFormat="1" x14ac:dyDescent="0.25">
      <c r="A149" s="17"/>
      <c r="B149" s="17"/>
      <c r="C149" s="12"/>
      <c r="D149" s="12"/>
      <c r="E149" s="4"/>
      <c r="F149" s="12"/>
      <c r="G149" s="21"/>
      <c r="H149" s="216"/>
      <c r="I149" s="21"/>
      <c r="J149" s="21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128"/>
      <c r="AM149" s="11"/>
      <c r="AN149" s="11"/>
      <c r="AO149" s="7">
        <f t="shared" si="12"/>
        <v>0</v>
      </c>
      <c r="AP149" s="11"/>
      <c r="AQ149" s="11"/>
      <c r="AR149" s="7">
        <f t="shared" si="13"/>
        <v>0</v>
      </c>
      <c r="AS149" s="11"/>
      <c r="AT149" s="11"/>
      <c r="AU149" s="7">
        <f t="shared" si="14"/>
        <v>0</v>
      </c>
      <c r="AV149" s="8"/>
      <c r="AW149" s="8"/>
      <c r="AX149" s="8"/>
      <c r="AY149" s="8"/>
      <c r="AZ149" s="9">
        <f t="shared" si="16"/>
        <v>0</v>
      </c>
      <c r="BA149" s="48"/>
      <c r="BB149" s="48"/>
      <c r="BC149" s="48"/>
      <c r="BD149" s="33"/>
      <c r="BE149" s="149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</row>
    <row r="150" spans="1:184" s="70" customFormat="1" x14ac:dyDescent="0.25">
      <c r="A150" s="17"/>
      <c r="B150" s="17"/>
      <c r="C150" s="12"/>
      <c r="D150" s="12"/>
      <c r="E150" s="4"/>
      <c r="F150" s="4"/>
      <c r="G150" s="4"/>
      <c r="H150" s="7"/>
      <c r="I150" s="4"/>
      <c r="J150" s="4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5"/>
      <c r="AM150" s="7"/>
      <c r="AN150" s="7"/>
      <c r="AO150" s="7">
        <f t="shared" si="12"/>
        <v>0</v>
      </c>
      <c r="AP150" s="7"/>
      <c r="AQ150" s="7"/>
      <c r="AR150" s="7">
        <f t="shared" si="13"/>
        <v>0</v>
      </c>
      <c r="AS150" s="7"/>
      <c r="AT150" s="7"/>
      <c r="AU150" s="7">
        <f t="shared" si="14"/>
        <v>0</v>
      </c>
      <c r="AV150" s="8"/>
      <c r="AW150" s="8"/>
      <c r="AX150" s="8"/>
      <c r="AY150" s="8"/>
      <c r="AZ150" s="8">
        <f t="shared" si="16"/>
        <v>0</v>
      </c>
      <c r="BA150" s="48"/>
      <c r="BB150" s="48"/>
      <c r="BC150" s="48"/>
      <c r="BD150" s="33"/>
      <c r="BE150" s="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</row>
    <row r="151" spans="1:184" s="13" customFormat="1" x14ac:dyDescent="0.25">
      <c r="A151" s="17"/>
      <c r="B151" s="17"/>
      <c r="C151" s="12"/>
      <c r="D151" s="12"/>
      <c r="E151" s="4"/>
      <c r="F151" s="12"/>
      <c r="G151" s="12"/>
      <c r="H151" s="11"/>
      <c r="I151" s="12"/>
      <c r="J151" s="12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128"/>
      <c r="AM151" s="11"/>
      <c r="AN151" s="11"/>
      <c r="AO151" s="7">
        <f t="shared" si="12"/>
        <v>0</v>
      </c>
      <c r="AP151" s="11"/>
      <c r="AQ151" s="11"/>
      <c r="AR151" s="7">
        <f t="shared" si="13"/>
        <v>0</v>
      </c>
      <c r="AS151" s="11"/>
      <c r="AT151" s="11"/>
      <c r="AU151" s="7">
        <f t="shared" si="14"/>
        <v>0</v>
      </c>
      <c r="AV151" s="8"/>
      <c r="AW151" s="8"/>
      <c r="AX151" s="8"/>
      <c r="AY151" s="8"/>
      <c r="AZ151" s="9">
        <f t="shared" si="16"/>
        <v>0</v>
      </c>
      <c r="BA151" s="48"/>
      <c r="BB151" s="48"/>
      <c r="BC151" s="48"/>
      <c r="BD151" s="33"/>
      <c r="BE151" s="149"/>
    </row>
    <row r="152" spans="1:184" x14ac:dyDescent="0.25">
      <c r="A152" s="17"/>
      <c r="B152" s="17"/>
      <c r="C152" s="12"/>
      <c r="D152" s="12"/>
      <c r="E152" s="17"/>
      <c r="F152" s="17"/>
      <c r="G152" s="17"/>
      <c r="H152" s="39"/>
      <c r="I152" s="17"/>
      <c r="J152" s="17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126"/>
      <c r="AM152" s="7"/>
      <c r="AN152" s="7"/>
      <c r="AO152" s="7">
        <f t="shared" si="12"/>
        <v>0</v>
      </c>
      <c r="AP152" s="7"/>
      <c r="AQ152" s="7"/>
      <c r="AR152" s="7">
        <f t="shared" si="13"/>
        <v>0</v>
      </c>
      <c r="AS152" s="7"/>
      <c r="AT152" s="7"/>
      <c r="AU152" s="7">
        <f t="shared" si="14"/>
        <v>0</v>
      </c>
      <c r="AV152" s="8"/>
      <c r="AW152" s="8"/>
      <c r="AX152" s="8"/>
      <c r="AY152" s="8"/>
      <c r="AZ152" s="8">
        <f t="shared" si="16"/>
        <v>0</v>
      </c>
      <c r="BA152" s="86"/>
      <c r="BB152" s="86"/>
      <c r="BC152" s="86"/>
      <c r="BD152" s="32"/>
      <c r="BE152" s="150"/>
    </row>
    <row r="153" spans="1:184" x14ac:dyDescent="0.25">
      <c r="A153" s="17"/>
      <c r="B153" s="17"/>
      <c r="C153" s="4"/>
      <c r="D153" s="4"/>
      <c r="E153" s="17"/>
      <c r="F153" s="17"/>
      <c r="G153" s="17"/>
      <c r="H153" s="39"/>
      <c r="I153" s="17"/>
      <c r="J153" s="17"/>
      <c r="K153" s="81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126"/>
      <c r="AM153" s="7"/>
      <c r="AN153" s="7"/>
      <c r="AO153" s="7">
        <f t="shared" si="12"/>
        <v>0</v>
      </c>
      <c r="AP153" s="7"/>
      <c r="AQ153" s="7"/>
      <c r="AR153" s="7">
        <f t="shared" si="13"/>
        <v>0</v>
      </c>
      <c r="AS153" s="7"/>
      <c r="AT153" s="7"/>
      <c r="AU153" s="7">
        <f t="shared" si="14"/>
        <v>0</v>
      </c>
      <c r="AV153" s="8"/>
      <c r="AW153" s="8"/>
      <c r="AX153" s="8"/>
      <c r="AY153" s="8"/>
      <c r="AZ153" s="8">
        <f t="shared" si="16"/>
        <v>0</v>
      </c>
      <c r="BA153" s="86"/>
      <c r="BB153" s="86"/>
      <c r="BC153" s="86"/>
      <c r="BD153" s="32"/>
      <c r="BE153" s="150"/>
    </row>
    <row r="154" spans="1:184" x14ac:dyDescent="0.25">
      <c r="A154" s="17"/>
      <c r="B154" s="17"/>
      <c r="C154" s="4"/>
      <c r="D154" s="4"/>
      <c r="E154" s="17"/>
      <c r="F154" s="17"/>
      <c r="G154" s="17"/>
      <c r="H154" s="39"/>
      <c r="I154" s="17"/>
      <c r="J154" s="17"/>
      <c r="K154" s="81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126"/>
      <c r="AM154" s="7"/>
      <c r="AN154" s="7"/>
      <c r="AO154" s="7">
        <f t="shared" si="12"/>
        <v>0</v>
      </c>
      <c r="AP154" s="7"/>
      <c r="AQ154" s="7"/>
      <c r="AR154" s="7">
        <f t="shared" si="13"/>
        <v>0</v>
      </c>
      <c r="AS154" s="7"/>
      <c r="AT154" s="7"/>
      <c r="AU154" s="7">
        <f t="shared" si="14"/>
        <v>0</v>
      </c>
      <c r="AV154" s="8"/>
      <c r="AW154" s="8"/>
      <c r="AX154" s="8"/>
      <c r="AY154" s="8"/>
      <c r="AZ154" s="8">
        <f t="shared" si="16"/>
        <v>0</v>
      </c>
      <c r="BA154" s="88"/>
      <c r="BB154" s="88"/>
      <c r="BC154" s="88"/>
      <c r="BD154" s="32"/>
      <c r="BE154" s="150"/>
    </row>
    <row r="155" spans="1:184" x14ac:dyDescent="0.25">
      <c r="A155" s="17"/>
      <c r="B155" s="17"/>
      <c r="C155" s="4"/>
      <c r="D155" s="4"/>
      <c r="E155" s="4"/>
      <c r="F155" s="4"/>
      <c r="G155" s="4"/>
      <c r="H155" s="7"/>
      <c r="I155" s="4"/>
      <c r="J155" s="4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5"/>
      <c r="AM155" s="7"/>
      <c r="AN155" s="7"/>
      <c r="AO155" s="7">
        <f t="shared" ref="AO155:AO188" si="17">AM155+AN155</f>
        <v>0</v>
      </c>
      <c r="AP155" s="7"/>
      <c r="AQ155" s="7"/>
      <c r="AR155" s="7">
        <f t="shared" ref="AR155:AR188" si="18">AP155+AQ155</f>
        <v>0</v>
      </c>
      <c r="AS155" s="7"/>
      <c r="AT155" s="7"/>
      <c r="AU155" s="7">
        <f t="shared" ref="AU155:AU188" si="19">AT155*AS155</f>
        <v>0</v>
      </c>
      <c r="AV155" s="8"/>
      <c r="AW155" s="8"/>
      <c r="AX155" s="8"/>
      <c r="AY155" s="8"/>
      <c r="AZ155" s="8">
        <f t="shared" si="16"/>
        <v>0</v>
      </c>
      <c r="BA155" s="87"/>
      <c r="BB155" s="87"/>
      <c r="BC155" s="87"/>
      <c r="BD155" s="32"/>
      <c r="BE155" s="150"/>
    </row>
    <row r="156" spans="1:184" x14ac:dyDescent="0.25">
      <c r="A156" s="89"/>
      <c r="B156" s="89"/>
      <c r="C156" s="4"/>
      <c r="D156" s="4"/>
      <c r="E156" s="4"/>
      <c r="F156" s="4"/>
      <c r="G156" s="4"/>
      <c r="H156" s="37"/>
      <c r="I156" s="30"/>
      <c r="J156" s="3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60"/>
      <c r="AE156" s="60"/>
      <c r="AF156" s="60"/>
      <c r="AG156" s="60"/>
      <c r="AH156" s="60"/>
      <c r="AI156" s="60"/>
      <c r="AJ156" s="60"/>
      <c r="AK156" s="60"/>
      <c r="AL156" s="65"/>
      <c r="AM156" s="7"/>
      <c r="AN156" s="7"/>
      <c r="AO156" s="7">
        <f t="shared" si="17"/>
        <v>0</v>
      </c>
      <c r="AP156" s="7"/>
      <c r="AQ156" s="7"/>
      <c r="AR156" s="7">
        <f t="shared" si="18"/>
        <v>0</v>
      </c>
      <c r="AS156" s="7"/>
      <c r="AT156" s="7"/>
      <c r="AU156" s="7">
        <f t="shared" si="19"/>
        <v>0</v>
      </c>
      <c r="AV156" s="9"/>
      <c r="AW156" s="9"/>
      <c r="AX156" s="9"/>
      <c r="AY156" s="9"/>
      <c r="AZ156" s="8">
        <f t="shared" si="16"/>
        <v>0</v>
      </c>
      <c r="BA156" s="48"/>
      <c r="BB156" s="48"/>
      <c r="BC156" s="48"/>
      <c r="BD156" s="32"/>
      <c r="BE156" s="149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</row>
    <row r="157" spans="1:184" s="13" customFormat="1" x14ac:dyDescent="0.25">
      <c r="A157" s="47"/>
      <c r="B157" s="47"/>
      <c r="C157" s="4"/>
      <c r="D157" s="4"/>
      <c r="E157" s="17"/>
      <c r="F157" s="17"/>
      <c r="G157" s="4"/>
      <c r="H157" s="37"/>
      <c r="I157" s="30"/>
      <c r="J157" s="3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60"/>
      <c r="AE157" s="60"/>
      <c r="AF157" s="60"/>
      <c r="AG157" s="60"/>
      <c r="AH157" s="60"/>
      <c r="AI157" s="60"/>
      <c r="AJ157" s="60"/>
      <c r="AK157" s="60"/>
      <c r="AL157" s="65"/>
      <c r="AM157" s="7"/>
      <c r="AN157" s="7"/>
      <c r="AO157" s="7">
        <f t="shared" si="17"/>
        <v>0</v>
      </c>
      <c r="AP157" s="7"/>
      <c r="AQ157" s="7"/>
      <c r="AR157" s="7">
        <f t="shared" si="18"/>
        <v>0</v>
      </c>
      <c r="AS157" s="7"/>
      <c r="AT157" s="7"/>
      <c r="AU157" s="7">
        <f t="shared" si="19"/>
        <v>0</v>
      </c>
      <c r="AV157" s="9"/>
      <c r="AW157" s="9"/>
      <c r="AX157" s="9"/>
      <c r="AY157" s="9"/>
      <c r="AZ157" s="8">
        <f t="shared" si="16"/>
        <v>0</v>
      </c>
      <c r="BA157" s="48"/>
      <c r="BB157" s="48"/>
      <c r="BC157" s="48"/>
      <c r="BD157" s="33"/>
      <c r="BE157" s="149"/>
    </row>
    <row r="158" spans="1:184" s="15" customFormat="1" x14ac:dyDescent="0.25">
      <c r="A158" s="47"/>
      <c r="B158" s="47"/>
      <c r="C158" s="17"/>
      <c r="D158" s="17"/>
      <c r="E158" s="17"/>
      <c r="F158" s="4"/>
      <c r="G158" s="4"/>
      <c r="H158" s="37"/>
      <c r="I158" s="30"/>
      <c r="J158" s="3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60"/>
      <c r="AE158" s="60"/>
      <c r="AF158" s="60"/>
      <c r="AG158" s="60"/>
      <c r="AH158" s="60"/>
      <c r="AI158" s="60"/>
      <c r="AJ158" s="60"/>
      <c r="AK158" s="60"/>
      <c r="AL158" s="65"/>
      <c r="AM158" s="7"/>
      <c r="AN158" s="7"/>
      <c r="AO158" s="7">
        <f t="shared" si="17"/>
        <v>0</v>
      </c>
      <c r="AP158" s="7"/>
      <c r="AQ158" s="7"/>
      <c r="AR158" s="7">
        <f t="shared" si="18"/>
        <v>0</v>
      </c>
      <c r="AS158" s="7"/>
      <c r="AT158" s="7"/>
      <c r="AU158" s="7">
        <f t="shared" si="19"/>
        <v>0</v>
      </c>
      <c r="AV158" s="8"/>
      <c r="AW158" s="8"/>
      <c r="AX158" s="8"/>
      <c r="AY158" s="8"/>
      <c r="AZ158" s="8">
        <f t="shared" si="16"/>
        <v>0</v>
      </c>
      <c r="BA158" s="48"/>
      <c r="BB158" s="48"/>
      <c r="BC158" s="48"/>
      <c r="BD158" s="34"/>
      <c r="BE158" s="149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</row>
    <row r="159" spans="1:184" s="13" customFormat="1" x14ac:dyDescent="0.25">
      <c r="A159" s="47"/>
      <c r="B159" s="47"/>
      <c r="C159" s="17"/>
      <c r="D159" s="17"/>
      <c r="E159" s="4"/>
      <c r="F159" s="4"/>
      <c r="G159" s="4"/>
      <c r="H159" s="37"/>
      <c r="I159" s="30"/>
      <c r="J159" s="3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60"/>
      <c r="AE159" s="60"/>
      <c r="AF159" s="60"/>
      <c r="AG159" s="60"/>
      <c r="AH159" s="60"/>
      <c r="AI159" s="60"/>
      <c r="AJ159" s="60"/>
      <c r="AK159" s="60"/>
      <c r="AL159" s="65"/>
      <c r="AM159" s="7"/>
      <c r="AN159" s="7"/>
      <c r="AO159" s="7">
        <f t="shared" si="17"/>
        <v>0</v>
      </c>
      <c r="AP159" s="7"/>
      <c r="AQ159" s="7"/>
      <c r="AR159" s="7">
        <f t="shared" si="18"/>
        <v>0</v>
      </c>
      <c r="AS159" s="7"/>
      <c r="AT159" s="7"/>
      <c r="AU159" s="7">
        <f t="shared" si="19"/>
        <v>0</v>
      </c>
      <c r="AV159" s="18"/>
      <c r="AW159" s="18"/>
      <c r="AX159" s="46"/>
      <c r="AY159" s="46"/>
      <c r="AZ159" s="8">
        <f t="shared" si="16"/>
        <v>0</v>
      </c>
      <c r="BA159" s="48"/>
      <c r="BB159" s="48"/>
      <c r="BC159" s="48"/>
      <c r="BD159" s="33"/>
      <c r="BE159" s="150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</row>
    <row r="160" spans="1:184" x14ac:dyDescent="0.25">
      <c r="A160" s="89"/>
      <c r="B160" s="89"/>
      <c r="C160" s="17"/>
      <c r="D160" s="17"/>
      <c r="E160" s="4"/>
      <c r="F160" s="4"/>
      <c r="G160" s="20"/>
      <c r="H160" s="218"/>
      <c r="I160" s="118"/>
      <c r="J160" s="118"/>
      <c r="K160" s="9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26"/>
      <c r="AE160" s="26"/>
      <c r="AF160" s="26"/>
      <c r="AG160" s="26"/>
      <c r="AH160" s="26"/>
      <c r="AI160" s="26"/>
      <c r="AJ160" s="26"/>
      <c r="AK160" s="26"/>
      <c r="AL160" s="128"/>
      <c r="AM160" s="9"/>
      <c r="AN160" s="9"/>
      <c r="AO160" s="7">
        <f t="shared" si="17"/>
        <v>0</v>
      </c>
      <c r="AP160" s="9"/>
      <c r="AQ160" s="9"/>
      <c r="AR160" s="7">
        <f t="shared" si="18"/>
        <v>0</v>
      </c>
      <c r="AS160" s="9"/>
      <c r="AT160" s="9"/>
      <c r="AU160" s="7">
        <f t="shared" si="19"/>
        <v>0</v>
      </c>
      <c r="AV160" s="8"/>
      <c r="AW160" s="8"/>
      <c r="AX160" s="8"/>
      <c r="AY160" s="8"/>
      <c r="AZ160" s="8">
        <f t="shared" si="16"/>
        <v>0</v>
      </c>
      <c r="BA160" s="48"/>
      <c r="BB160" s="48"/>
      <c r="BC160" s="48"/>
      <c r="BE160" s="149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</row>
    <row r="161" spans="1:184" x14ac:dyDescent="0.25">
      <c r="A161" s="89"/>
      <c r="B161" s="89"/>
      <c r="C161" s="17"/>
      <c r="D161" s="17"/>
      <c r="E161" s="17"/>
      <c r="F161" s="4"/>
      <c r="G161" s="4"/>
      <c r="H161" s="37"/>
      <c r="I161" s="30"/>
      <c r="J161" s="30"/>
      <c r="K161" s="92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26"/>
      <c r="AE161" s="26"/>
      <c r="AF161" s="26"/>
      <c r="AG161" s="26"/>
      <c r="AH161" s="26"/>
      <c r="AI161" s="26"/>
      <c r="AJ161" s="26"/>
      <c r="AK161" s="26"/>
      <c r="AL161" s="128"/>
      <c r="AM161" s="11"/>
      <c r="AN161" s="11"/>
      <c r="AO161" s="7">
        <f t="shared" si="17"/>
        <v>0</v>
      </c>
      <c r="AP161" s="11"/>
      <c r="AQ161" s="11"/>
      <c r="AR161" s="7">
        <f t="shared" si="18"/>
        <v>0</v>
      </c>
      <c r="AS161" s="11"/>
      <c r="AT161" s="11"/>
      <c r="AU161" s="7">
        <f t="shared" si="19"/>
        <v>0</v>
      </c>
      <c r="AV161" s="8"/>
      <c r="AW161" s="8"/>
      <c r="AX161" s="8"/>
      <c r="AY161" s="8"/>
      <c r="AZ161" s="8">
        <f t="shared" si="16"/>
        <v>0</v>
      </c>
      <c r="BA161" s="48"/>
      <c r="BB161" s="48"/>
      <c r="BC161" s="48"/>
      <c r="BE161" s="149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</row>
    <row r="162" spans="1:184" x14ac:dyDescent="0.25">
      <c r="A162" s="47"/>
      <c r="B162" s="47"/>
      <c r="C162" s="17"/>
      <c r="D162" s="17"/>
      <c r="E162" s="17"/>
      <c r="F162" s="4"/>
      <c r="G162" s="4"/>
      <c r="H162" s="37"/>
      <c r="I162" s="30"/>
      <c r="J162" s="3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60"/>
      <c r="AE162" s="60"/>
      <c r="AF162" s="60"/>
      <c r="AG162" s="60"/>
      <c r="AH162" s="60"/>
      <c r="AI162" s="60"/>
      <c r="AJ162" s="60"/>
      <c r="AK162" s="60"/>
      <c r="AL162" s="65"/>
      <c r="AM162" s="7"/>
      <c r="AN162" s="7"/>
      <c r="AO162" s="7">
        <f t="shared" si="17"/>
        <v>0</v>
      </c>
      <c r="AP162" s="7"/>
      <c r="AQ162" s="7"/>
      <c r="AR162" s="7">
        <f t="shared" si="18"/>
        <v>0</v>
      </c>
      <c r="AS162" s="7"/>
      <c r="AT162" s="7"/>
      <c r="AU162" s="7">
        <f t="shared" si="19"/>
        <v>0</v>
      </c>
      <c r="AV162" s="8"/>
      <c r="AW162" s="8"/>
      <c r="AX162" s="8"/>
      <c r="AY162" s="8"/>
      <c r="AZ162" s="8">
        <f t="shared" si="16"/>
        <v>0</v>
      </c>
      <c r="BA162" s="48"/>
      <c r="BB162" s="48"/>
      <c r="BC162" s="48"/>
      <c r="BE162" s="150"/>
    </row>
    <row r="163" spans="1:184" x14ac:dyDescent="0.25">
      <c r="A163" s="94"/>
      <c r="B163" s="94"/>
      <c r="C163" s="4"/>
      <c r="D163" s="4"/>
      <c r="E163" s="4"/>
      <c r="F163" s="4"/>
      <c r="G163" s="4"/>
      <c r="H163" s="37"/>
      <c r="I163" s="30"/>
      <c r="J163" s="30"/>
      <c r="K163" s="93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60"/>
      <c r="AE163" s="60"/>
      <c r="AF163" s="60"/>
      <c r="AG163" s="60"/>
      <c r="AH163" s="60"/>
      <c r="AI163" s="60"/>
      <c r="AJ163" s="60"/>
      <c r="AK163" s="60"/>
      <c r="AL163" s="65"/>
      <c r="AM163" s="7"/>
      <c r="AN163" s="7"/>
      <c r="AO163" s="7">
        <f t="shared" si="17"/>
        <v>0</v>
      </c>
      <c r="AP163" s="7"/>
      <c r="AQ163" s="7"/>
      <c r="AR163" s="7">
        <f t="shared" si="18"/>
        <v>0</v>
      </c>
      <c r="AS163" s="7"/>
      <c r="AT163" s="7"/>
      <c r="AU163" s="7">
        <f t="shared" si="19"/>
        <v>0</v>
      </c>
      <c r="AV163" s="8"/>
      <c r="AW163" s="8"/>
      <c r="AX163" s="8"/>
      <c r="AY163" s="8"/>
      <c r="AZ163" s="8">
        <f t="shared" si="16"/>
        <v>0</v>
      </c>
      <c r="BA163" s="49"/>
      <c r="BB163" s="49"/>
      <c r="BC163" s="49"/>
      <c r="BE163" s="149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</row>
    <row r="164" spans="1:184" x14ac:dyDescent="0.25">
      <c r="A164" s="89"/>
      <c r="B164" s="269"/>
      <c r="C164" s="42"/>
      <c r="E164" s="28"/>
      <c r="F164" s="28"/>
      <c r="G164" s="36"/>
      <c r="H164" s="219"/>
      <c r="I164" s="119"/>
      <c r="J164" s="119"/>
      <c r="K164" s="93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60"/>
      <c r="AE164" s="60"/>
      <c r="AF164" s="60"/>
      <c r="AG164" s="60"/>
      <c r="AH164" s="60"/>
      <c r="AI164" s="60"/>
      <c r="AJ164" s="60"/>
      <c r="AK164" s="60"/>
      <c r="AL164" s="65"/>
      <c r="AM164" s="7"/>
      <c r="AN164" s="7"/>
      <c r="AO164" s="7">
        <f t="shared" si="17"/>
        <v>0</v>
      </c>
      <c r="AP164" s="7"/>
      <c r="AQ164" s="7"/>
      <c r="AR164" s="7">
        <f t="shared" si="18"/>
        <v>0</v>
      </c>
      <c r="AS164" s="7"/>
      <c r="AT164" s="7"/>
      <c r="AU164" s="7">
        <f t="shared" si="19"/>
        <v>0</v>
      </c>
      <c r="AV164" s="8"/>
      <c r="AW164" s="8"/>
      <c r="AX164" s="8"/>
      <c r="AY164" s="8"/>
      <c r="AZ164" s="8">
        <f t="shared" si="16"/>
        <v>0</v>
      </c>
      <c r="BA164" s="48"/>
      <c r="BB164" s="48"/>
      <c r="BC164" s="48"/>
      <c r="BE164" s="149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</row>
    <row r="165" spans="1:184" x14ac:dyDescent="0.25">
      <c r="A165" s="89"/>
      <c r="B165" s="89"/>
      <c r="C165" s="4"/>
      <c r="D165" s="4"/>
      <c r="E165" s="17"/>
      <c r="F165" s="17"/>
      <c r="G165" s="4"/>
      <c r="H165" s="37"/>
      <c r="I165" s="30"/>
      <c r="J165" s="30"/>
      <c r="K165" s="93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60"/>
      <c r="AE165" s="60"/>
      <c r="AF165" s="60"/>
      <c r="AG165" s="60"/>
      <c r="AH165" s="60"/>
      <c r="AI165" s="60"/>
      <c r="AJ165" s="60"/>
      <c r="AK165" s="60"/>
      <c r="AL165" s="65"/>
      <c r="AM165" s="7"/>
      <c r="AN165" s="7"/>
      <c r="AO165" s="7">
        <f t="shared" si="17"/>
        <v>0</v>
      </c>
      <c r="AP165" s="7"/>
      <c r="AQ165" s="7"/>
      <c r="AR165" s="7">
        <f t="shared" si="18"/>
        <v>0</v>
      </c>
      <c r="AS165" s="7"/>
      <c r="AT165" s="7"/>
      <c r="AU165" s="7">
        <f t="shared" si="19"/>
        <v>0</v>
      </c>
      <c r="AV165" s="8"/>
      <c r="AW165" s="8"/>
      <c r="AX165" s="8"/>
      <c r="AY165" s="8"/>
      <c r="AZ165" s="8">
        <f t="shared" si="16"/>
        <v>0</v>
      </c>
      <c r="BA165" s="48"/>
      <c r="BB165" s="48"/>
      <c r="BC165" s="48"/>
      <c r="BE165" s="150"/>
    </row>
    <row r="166" spans="1:184" x14ac:dyDescent="0.25">
      <c r="A166" s="47"/>
      <c r="B166" s="47"/>
      <c r="C166" s="4"/>
      <c r="D166" s="4"/>
      <c r="E166" s="17"/>
      <c r="F166" s="17"/>
      <c r="G166" s="4"/>
      <c r="H166" s="37"/>
      <c r="I166" s="30"/>
      <c r="J166" s="3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60"/>
      <c r="AE166" s="60"/>
      <c r="AF166" s="60"/>
      <c r="AG166" s="60"/>
      <c r="AH166" s="60"/>
      <c r="AI166" s="60"/>
      <c r="AJ166" s="60"/>
      <c r="AK166" s="60"/>
      <c r="AL166" s="65"/>
      <c r="AM166" s="7"/>
      <c r="AN166" s="7"/>
      <c r="AO166" s="7">
        <f t="shared" si="17"/>
        <v>0</v>
      </c>
      <c r="AP166" s="7"/>
      <c r="AQ166" s="7"/>
      <c r="AR166" s="7">
        <f t="shared" si="18"/>
        <v>0</v>
      </c>
      <c r="AS166" s="7"/>
      <c r="AT166" s="7"/>
      <c r="AU166" s="7">
        <f t="shared" si="19"/>
        <v>0</v>
      </c>
      <c r="AV166" s="8"/>
      <c r="AW166" s="8"/>
      <c r="AX166" s="8"/>
      <c r="AY166" s="8"/>
      <c r="AZ166" s="8">
        <f t="shared" si="16"/>
        <v>0</v>
      </c>
      <c r="BA166" s="48"/>
      <c r="BB166" s="48"/>
      <c r="BC166" s="48"/>
      <c r="BE166" s="150"/>
    </row>
    <row r="167" spans="1:184" x14ac:dyDescent="0.25">
      <c r="A167" s="89"/>
      <c r="B167" s="89"/>
      <c r="C167" s="4"/>
      <c r="D167" s="4"/>
      <c r="E167" s="4"/>
      <c r="F167" s="4"/>
      <c r="G167" s="4"/>
      <c r="H167" s="37"/>
      <c r="I167" s="30"/>
      <c r="J167" s="3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60"/>
      <c r="AE167" s="60"/>
      <c r="AF167" s="60"/>
      <c r="AG167" s="60"/>
      <c r="AH167" s="60"/>
      <c r="AI167" s="60"/>
      <c r="AJ167" s="60"/>
      <c r="AK167" s="60"/>
      <c r="AL167" s="65"/>
      <c r="AM167" s="7"/>
      <c r="AN167" s="7"/>
      <c r="AO167" s="7">
        <f t="shared" si="17"/>
        <v>0</v>
      </c>
      <c r="AP167" s="7"/>
      <c r="AQ167" s="7"/>
      <c r="AR167" s="7">
        <f t="shared" si="18"/>
        <v>0</v>
      </c>
      <c r="AS167" s="7"/>
      <c r="AT167" s="7"/>
      <c r="AU167" s="7">
        <f t="shared" si="19"/>
        <v>0</v>
      </c>
      <c r="AV167" s="8"/>
      <c r="AW167" s="8"/>
      <c r="AX167" s="8"/>
      <c r="AY167" s="8"/>
      <c r="AZ167" s="8">
        <f t="shared" si="16"/>
        <v>0</v>
      </c>
      <c r="BA167" s="48"/>
      <c r="BB167" s="48"/>
      <c r="BC167" s="48"/>
      <c r="BE167" s="150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</row>
    <row r="168" spans="1:184" s="27" customFormat="1" x14ac:dyDescent="0.25">
      <c r="A168" s="89"/>
      <c r="B168" s="89"/>
      <c r="C168" s="4"/>
      <c r="D168" s="4"/>
      <c r="E168" s="17"/>
      <c r="F168" s="17"/>
      <c r="G168" s="20"/>
      <c r="H168" s="218"/>
      <c r="I168" s="118"/>
      <c r="J168" s="118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60"/>
      <c r="AE168" s="60"/>
      <c r="AF168" s="60"/>
      <c r="AG168" s="60"/>
      <c r="AH168" s="60"/>
      <c r="AI168" s="60"/>
      <c r="AJ168" s="60"/>
      <c r="AK168" s="60"/>
      <c r="AL168" s="65"/>
      <c r="AM168" s="7"/>
      <c r="AN168" s="7"/>
      <c r="AO168" s="7">
        <f t="shared" si="17"/>
        <v>0</v>
      </c>
      <c r="AP168" s="7"/>
      <c r="AQ168" s="7"/>
      <c r="AR168" s="7">
        <f t="shared" si="18"/>
        <v>0</v>
      </c>
      <c r="AS168" s="7"/>
      <c r="AT168" s="7"/>
      <c r="AU168" s="7">
        <f t="shared" si="19"/>
        <v>0</v>
      </c>
      <c r="AV168" s="8"/>
      <c r="AW168" s="8"/>
      <c r="AX168" s="8"/>
      <c r="AY168" s="8"/>
      <c r="AZ168" s="8">
        <f t="shared" si="16"/>
        <v>0</v>
      </c>
      <c r="BA168" s="48"/>
      <c r="BB168" s="48"/>
      <c r="BC168" s="48"/>
      <c r="BD168" s="33"/>
      <c r="BE168" s="150"/>
      <c r="BF168"/>
      <c r="BG168"/>
      <c r="BH168"/>
      <c r="BI168"/>
      <c r="BJ168"/>
      <c r="BK168"/>
    </row>
    <row r="169" spans="1:184" s="27" customFormat="1" x14ac:dyDescent="0.25">
      <c r="A169" s="89"/>
      <c r="B169" s="89"/>
      <c r="C169" s="4"/>
      <c r="D169" s="4"/>
      <c r="E169" s="17"/>
      <c r="F169" s="17"/>
      <c r="G169" s="4"/>
      <c r="H169" s="7"/>
      <c r="I169" s="4"/>
      <c r="J169" s="4"/>
      <c r="K169" s="5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5"/>
      <c r="AM169" s="7"/>
      <c r="AN169" s="7"/>
      <c r="AO169" s="7">
        <f t="shared" si="17"/>
        <v>0</v>
      </c>
      <c r="AP169" s="7"/>
      <c r="AQ169" s="7"/>
      <c r="AR169" s="7">
        <f t="shared" si="18"/>
        <v>0</v>
      </c>
      <c r="AS169" s="7"/>
      <c r="AT169" s="7"/>
      <c r="AU169" s="7">
        <f t="shared" si="19"/>
        <v>0</v>
      </c>
      <c r="AV169" s="8"/>
      <c r="AW169" s="8"/>
      <c r="AX169" s="8"/>
      <c r="AY169" s="8"/>
      <c r="AZ169" s="8">
        <f t="shared" si="16"/>
        <v>0</v>
      </c>
      <c r="BA169" s="48"/>
      <c r="BB169" s="48"/>
      <c r="BC169" s="48"/>
      <c r="BD169" s="33"/>
      <c r="BE169" s="150"/>
      <c r="BF169"/>
      <c r="BG169"/>
      <c r="BH169"/>
      <c r="BI169"/>
      <c r="BJ169"/>
      <c r="BK169"/>
    </row>
    <row r="170" spans="1:184" s="27" customFormat="1" x14ac:dyDescent="0.25">
      <c r="A170" s="89"/>
      <c r="B170" s="89"/>
      <c r="C170" s="4"/>
      <c r="D170" s="4"/>
      <c r="E170" s="17"/>
      <c r="F170" s="17"/>
      <c r="G170" s="4"/>
      <c r="H170" s="7"/>
      <c r="I170" s="4"/>
      <c r="J170" s="4"/>
      <c r="K170" s="5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5"/>
      <c r="AM170" s="7"/>
      <c r="AN170" s="7"/>
      <c r="AO170" s="7">
        <f t="shared" si="17"/>
        <v>0</v>
      </c>
      <c r="AP170" s="7"/>
      <c r="AQ170" s="7"/>
      <c r="AR170" s="7">
        <f t="shared" si="18"/>
        <v>0</v>
      </c>
      <c r="AS170" s="7"/>
      <c r="AT170" s="7"/>
      <c r="AU170" s="7">
        <f t="shared" si="19"/>
        <v>0</v>
      </c>
      <c r="AV170" s="8"/>
      <c r="AW170" s="8"/>
      <c r="AX170" s="8"/>
      <c r="AY170" s="8"/>
      <c r="AZ170" s="8">
        <f t="shared" si="16"/>
        <v>0</v>
      </c>
      <c r="BA170" s="48"/>
      <c r="BB170" s="48"/>
      <c r="BC170" s="48"/>
      <c r="BD170" s="33"/>
      <c r="BE170" s="150"/>
      <c r="BF170"/>
      <c r="BG170"/>
      <c r="BH170"/>
      <c r="BI170"/>
      <c r="BJ170"/>
      <c r="BK170"/>
    </row>
    <row r="171" spans="1:184" s="27" customFormat="1" x14ac:dyDescent="0.25">
      <c r="A171" s="12"/>
      <c r="B171" s="12"/>
      <c r="C171" s="4"/>
      <c r="D171" s="4"/>
      <c r="E171" s="4"/>
      <c r="F171" s="4"/>
      <c r="G171" s="4"/>
      <c r="H171" s="7"/>
      <c r="I171" s="4"/>
      <c r="J171" s="4"/>
      <c r="K171" s="5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5"/>
      <c r="AM171" s="7"/>
      <c r="AN171" s="7"/>
      <c r="AO171" s="7">
        <f t="shared" si="17"/>
        <v>0</v>
      </c>
      <c r="AP171" s="7"/>
      <c r="AQ171" s="7"/>
      <c r="AR171" s="7">
        <f t="shared" si="18"/>
        <v>0</v>
      </c>
      <c r="AS171" s="7"/>
      <c r="AT171" s="7"/>
      <c r="AU171" s="7">
        <f t="shared" si="19"/>
        <v>0</v>
      </c>
      <c r="AV171" s="8"/>
      <c r="AW171" s="8"/>
      <c r="AX171" s="8"/>
      <c r="AY171" s="8"/>
      <c r="AZ171" s="8">
        <f t="shared" si="16"/>
        <v>0</v>
      </c>
      <c r="BA171" s="48"/>
      <c r="BB171" s="48"/>
      <c r="BC171" s="48"/>
      <c r="BD171" s="33"/>
      <c r="BE171" s="150"/>
      <c r="BF171"/>
      <c r="BG171"/>
      <c r="BH171"/>
      <c r="BI171"/>
      <c r="BJ171"/>
      <c r="BK171"/>
    </row>
    <row r="172" spans="1:184" s="27" customFormat="1" x14ac:dyDescent="0.25">
      <c r="A172" s="4"/>
      <c r="B172" s="4"/>
      <c r="C172" s="4"/>
      <c r="D172" s="4"/>
      <c r="E172" s="4"/>
      <c r="F172" s="4"/>
      <c r="G172" s="4"/>
      <c r="H172" s="7"/>
      <c r="I172" s="4"/>
      <c r="J172" s="4"/>
      <c r="K172" s="5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5"/>
      <c r="AM172" s="7"/>
      <c r="AN172" s="7"/>
      <c r="AO172" s="7">
        <f t="shared" si="17"/>
        <v>0</v>
      </c>
      <c r="AP172" s="7"/>
      <c r="AQ172" s="7"/>
      <c r="AR172" s="7">
        <f t="shared" si="18"/>
        <v>0</v>
      </c>
      <c r="AS172" s="7"/>
      <c r="AT172" s="7"/>
      <c r="AU172" s="7">
        <f t="shared" si="19"/>
        <v>0</v>
      </c>
      <c r="AV172" s="8"/>
      <c r="AW172" s="8"/>
      <c r="AX172" s="8"/>
      <c r="AY172" s="8"/>
      <c r="AZ172" s="8">
        <f t="shared" si="16"/>
        <v>0</v>
      </c>
      <c r="BA172" s="48"/>
      <c r="BB172" s="48"/>
      <c r="BC172" s="48"/>
      <c r="BD172" s="33"/>
      <c r="BE172" s="150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</row>
    <row r="173" spans="1:184" s="27" customFormat="1" x14ac:dyDescent="0.25">
      <c r="A173" s="4"/>
      <c r="B173" s="4"/>
      <c r="C173" s="4"/>
      <c r="D173" s="4"/>
      <c r="E173" s="4"/>
      <c r="F173" s="4"/>
      <c r="G173" s="4"/>
      <c r="H173" s="7"/>
      <c r="I173" s="4"/>
      <c r="J173" s="4"/>
      <c r="K173" s="5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5"/>
      <c r="AM173" s="7"/>
      <c r="AN173" s="7"/>
      <c r="AO173" s="7">
        <f t="shared" si="17"/>
        <v>0</v>
      </c>
      <c r="AP173" s="7"/>
      <c r="AQ173" s="7"/>
      <c r="AR173" s="7">
        <f t="shared" si="18"/>
        <v>0</v>
      </c>
      <c r="AS173" s="7"/>
      <c r="AT173" s="7"/>
      <c r="AU173" s="7">
        <f t="shared" si="19"/>
        <v>0</v>
      </c>
      <c r="AV173" s="8"/>
      <c r="AW173" s="8"/>
      <c r="AX173" s="8"/>
      <c r="AY173" s="8"/>
      <c r="AZ173" s="8">
        <f t="shared" si="16"/>
        <v>0</v>
      </c>
      <c r="BA173" s="48"/>
      <c r="BB173" s="48"/>
      <c r="BC173" s="48"/>
      <c r="BD173" s="33"/>
      <c r="BE173" s="150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</row>
    <row r="174" spans="1:184" s="27" customFormat="1" x14ac:dyDescent="0.25">
      <c r="A174" s="4"/>
      <c r="B174" s="4"/>
      <c r="C174" s="4"/>
      <c r="D174" s="4"/>
      <c r="E174" s="4"/>
      <c r="F174" s="4"/>
      <c r="G174" s="4"/>
      <c r="H174" s="7"/>
      <c r="I174" s="4"/>
      <c r="J174" s="4"/>
      <c r="K174" s="5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5"/>
      <c r="AM174" s="7"/>
      <c r="AN174" s="7"/>
      <c r="AO174" s="7">
        <f t="shared" si="17"/>
        <v>0</v>
      </c>
      <c r="AP174" s="7"/>
      <c r="AQ174" s="7"/>
      <c r="AR174" s="7">
        <f t="shared" si="18"/>
        <v>0</v>
      </c>
      <c r="AS174" s="7"/>
      <c r="AT174" s="7"/>
      <c r="AU174" s="7">
        <f t="shared" si="19"/>
        <v>0</v>
      </c>
      <c r="AV174" s="8"/>
      <c r="AW174" s="8"/>
      <c r="AX174" s="8"/>
      <c r="AY174" s="8"/>
      <c r="AZ174" s="8">
        <f t="shared" si="16"/>
        <v>0</v>
      </c>
      <c r="BA174" s="48"/>
      <c r="BB174" s="48"/>
      <c r="BC174" s="48"/>
      <c r="BD174" s="33"/>
      <c r="BE174" s="150"/>
      <c r="BF174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</row>
    <row r="175" spans="1:184" s="27" customFormat="1" x14ac:dyDescent="0.25">
      <c r="A175" s="4"/>
      <c r="B175" s="4"/>
      <c r="C175" s="4"/>
      <c r="D175" s="4"/>
      <c r="E175" s="4"/>
      <c r="F175" s="4"/>
      <c r="G175" s="4"/>
      <c r="H175" s="7"/>
      <c r="I175" s="4"/>
      <c r="J175" s="4"/>
      <c r="K175" s="5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60"/>
      <c r="AL175" s="65"/>
      <c r="AM175" s="7"/>
      <c r="AN175" s="7"/>
      <c r="AO175" s="7">
        <f t="shared" si="17"/>
        <v>0</v>
      </c>
      <c r="AP175" s="7"/>
      <c r="AQ175" s="7"/>
      <c r="AR175" s="7">
        <f t="shared" si="18"/>
        <v>0</v>
      </c>
      <c r="AS175" s="7"/>
      <c r="AT175" s="7"/>
      <c r="AU175" s="7">
        <f t="shared" si="19"/>
        <v>0</v>
      </c>
      <c r="AV175" s="8"/>
      <c r="AW175" s="8"/>
      <c r="AX175" s="8"/>
      <c r="AY175" s="8"/>
      <c r="AZ175" s="8">
        <f t="shared" si="16"/>
        <v>0</v>
      </c>
      <c r="BA175" s="48"/>
      <c r="BB175" s="48"/>
      <c r="BC175" s="48"/>
      <c r="BD175" s="33"/>
      <c r="BE175" s="150"/>
      <c r="BF175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</row>
    <row r="176" spans="1:184" s="27" customFormat="1" x14ac:dyDescent="0.25">
      <c r="A176" s="12"/>
      <c r="B176" s="12"/>
      <c r="C176" s="4"/>
      <c r="D176" s="4"/>
      <c r="E176" s="4"/>
      <c r="F176" s="4"/>
      <c r="G176" s="4"/>
      <c r="H176" s="7"/>
      <c r="I176" s="4"/>
      <c r="J176" s="4"/>
      <c r="K176" s="16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60"/>
      <c r="AK176" s="60"/>
      <c r="AL176" s="65"/>
      <c r="AM176" s="8"/>
      <c r="AN176" s="8"/>
      <c r="AO176" s="7">
        <f t="shared" si="17"/>
        <v>0</v>
      </c>
      <c r="AP176" s="8"/>
      <c r="AQ176" s="8"/>
      <c r="AR176" s="7">
        <f t="shared" si="18"/>
        <v>0</v>
      </c>
      <c r="AS176" s="8"/>
      <c r="AT176" s="8"/>
      <c r="AU176" s="7">
        <f t="shared" si="19"/>
        <v>0</v>
      </c>
      <c r="AV176" s="8"/>
      <c r="AW176" s="8"/>
      <c r="AX176" s="8"/>
      <c r="AY176" s="8"/>
      <c r="AZ176" s="8">
        <f t="shared" si="16"/>
        <v>0</v>
      </c>
      <c r="BA176" s="48"/>
      <c r="BB176" s="48"/>
      <c r="BC176" s="48"/>
      <c r="BD176" s="33"/>
      <c r="BE176" s="150"/>
      <c r="BF176" s="58"/>
      <c r="BG176"/>
      <c r="BH176"/>
      <c r="BI176"/>
      <c r="BJ176"/>
      <c r="BK176"/>
    </row>
    <row r="177" spans="1:184" s="27" customFormat="1" x14ac:dyDescent="0.25">
      <c r="A177" s="4"/>
      <c r="B177" s="4"/>
      <c r="C177" s="4"/>
      <c r="D177" s="4"/>
      <c r="E177" s="4"/>
      <c r="F177" s="4"/>
      <c r="G177" s="4"/>
      <c r="H177" s="7"/>
      <c r="I177" s="4"/>
      <c r="J177" s="4"/>
      <c r="K177" s="16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5"/>
      <c r="AM177" s="7"/>
      <c r="AN177" s="7"/>
      <c r="AO177" s="7">
        <f t="shared" si="17"/>
        <v>0</v>
      </c>
      <c r="AP177" s="7"/>
      <c r="AQ177" s="7"/>
      <c r="AR177" s="7">
        <f t="shared" si="18"/>
        <v>0</v>
      </c>
      <c r="AS177" s="7"/>
      <c r="AT177" s="7"/>
      <c r="AU177" s="7">
        <f t="shared" si="19"/>
        <v>0</v>
      </c>
      <c r="AV177" s="8"/>
      <c r="AW177" s="8"/>
      <c r="AX177" s="8"/>
      <c r="AY177" s="8"/>
      <c r="AZ177" s="8">
        <f t="shared" si="16"/>
        <v>0</v>
      </c>
      <c r="BA177" s="48"/>
      <c r="BB177" s="48"/>
      <c r="BC177" s="48"/>
      <c r="BD177" s="33"/>
      <c r="BE177" s="150"/>
      <c r="BF177"/>
      <c r="BG177"/>
      <c r="BH177"/>
      <c r="BI177"/>
      <c r="BJ177"/>
      <c r="BK177"/>
    </row>
    <row r="178" spans="1:184" s="27" customFormat="1" x14ac:dyDescent="0.25">
      <c r="A178" s="12"/>
      <c r="B178" s="12"/>
      <c r="C178" s="4"/>
      <c r="D178" s="4"/>
      <c r="E178" s="4"/>
      <c r="F178" s="4"/>
      <c r="G178" s="4"/>
      <c r="H178" s="7"/>
      <c r="I178" s="4"/>
      <c r="J178" s="4"/>
      <c r="K178" s="16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5"/>
      <c r="AM178" s="8"/>
      <c r="AN178" s="8"/>
      <c r="AO178" s="7">
        <f t="shared" si="17"/>
        <v>0</v>
      </c>
      <c r="AP178" s="8"/>
      <c r="AQ178" s="8"/>
      <c r="AR178" s="7">
        <f t="shared" si="18"/>
        <v>0</v>
      </c>
      <c r="AS178" s="8"/>
      <c r="AT178" s="8"/>
      <c r="AU178" s="7">
        <f t="shared" si="19"/>
        <v>0</v>
      </c>
      <c r="AV178" s="8"/>
      <c r="AW178" s="8"/>
      <c r="AX178" s="8"/>
      <c r="AY178" s="8"/>
      <c r="AZ178" s="8">
        <f t="shared" si="16"/>
        <v>0</v>
      </c>
      <c r="BA178" s="48"/>
      <c r="BB178" s="48"/>
      <c r="BC178" s="48"/>
      <c r="BD178" s="33"/>
      <c r="BE178" s="150"/>
      <c r="BF178"/>
      <c r="BG178"/>
      <c r="BH178"/>
      <c r="BI178"/>
      <c r="BJ178"/>
      <c r="BK178"/>
    </row>
    <row r="179" spans="1:184" x14ac:dyDescent="0.25">
      <c r="A179" s="12"/>
      <c r="B179" s="12"/>
      <c r="C179" s="4"/>
      <c r="D179" s="4"/>
      <c r="E179" s="4"/>
      <c r="F179" s="4"/>
      <c r="G179" s="4"/>
      <c r="H179" s="7"/>
      <c r="I179" s="4"/>
      <c r="J179" s="4"/>
      <c r="K179" s="5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60"/>
      <c r="AL179" s="65"/>
      <c r="AM179" s="7"/>
      <c r="AN179" s="7"/>
      <c r="AO179" s="7">
        <f t="shared" si="17"/>
        <v>0</v>
      </c>
      <c r="AP179" s="7"/>
      <c r="AQ179" s="7"/>
      <c r="AR179" s="7">
        <f t="shared" si="18"/>
        <v>0</v>
      </c>
      <c r="AS179" s="7"/>
      <c r="AT179" s="7"/>
      <c r="AU179" s="7">
        <f t="shared" si="19"/>
        <v>0</v>
      </c>
      <c r="AV179" s="8"/>
      <c r="AW179" s="8"/>
      <c r="AX179" s="8"/>
      <c r="AY179" s="8"/>
      <c r="AZ179" s="8">
        <f t="shared" si="16"/>
        <v>0</v>
      </c>
      <c r="BA179" s="48"/>
      <c r="BB179" s="48"/>
      <c r="BC179" s="48"/>
      <c r="BE179" s="150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/>
      <c r="DB179" s="27"/>
      <c r="DC179" s="27"/>
      <c r="DD179" s="27"/>
      <c r="DE179" s="27"/>
      <c r="DF179" s="27"/>
      <c r="DG179" s="27"/>
      <c r="DH179" s="27"/>
      <c r="DI179" s="27"/>
      <c r="DJ179" s="27"/>
      <c r="DK179" s="27"/>
      <c r="DL179" s="27"/>
      <c r="DM179" s="27"/>
      <c r="DN179" s="27"/>
      <c r="DO179" s="27"/>
      <c r="DP179" s="27"/>
      <c r="DQ179" s="27"/>
      <c r="DR179" s="27"/>
      <c r="DS179" s="27"/>
      <c r="DT179" s="27"/>
      <c r="DU179" s="27"/>
      <c r="DV179" s="27"/>
      <c r="DW179" s="27"/>
      <c r="DX179" s="27"/>
      <c r="DY179" s="27"/>
      <c r="DZ179" s="27"/>
      <c r="EA179" s="27"/>
      <c r="EB179" s="27"/>
      <c r="EC179" s="27"/>
      <c r="ED179" s="27"/>
      <c r="EE179" s="27"/>
      <c r="EF179" s="27"/>
      <c r="EG179" s="27"/>
      <c r="EH179" s="27"/>
      <c r="EI179" s="27"/>
      <c r="EJ179" s="27"/>
      <c r="EK179" s="27"/>
      <c r="EL179" s="27"/>
      <c r="EM179" s="27"/>
      <c r="EN179" s="27"/>
      <c r="EO179" s="27"/>
      <c r="EP179" s="27"/>
      <c r="EQ179" s="27"/>
      <c r="ER179" s="27"/>
      <c r="ES179" s="27"/>
      <c r="ET179" s="27"/>
      <c r="EU179" s="27"/>
      <c r="EV179" s="27"/>
      <c r="EW179" s="27"/>
      <c r="EX179" s="27"/>
      <c r="EY179" s="27"/>
      <c r="EZ179" s="27"/>
      <c r="FA179" s="27"/>
      <c r="FB179" s="27"/>
      <c r="FC179" s="27"/>
      <c r="FD179" s="27"/>
      <c r="FE179" s="27"/>
      <c r="FF179" s="27"/>
      <c r="FG179" s="27"/>
      <c r="FH179" s="27"/>
      <c r="FI179" s="27"/>
      <c r="FJ179" s="27"/>
      <c r="FK179" s="27"/>
      <c r="FL179" s="27"/>
      <c r="FM179" s="27"/>
      <c r="FN179" s="27"/>
      <c r="FO179" s="27"/>
      <c r="FP179" s="27"/>
      <c r="FQ179" s="27"/>
      <c r="FR179" s="27"/>
      <c r="FS179" s="27"/>
      <c r="FT179" s="27"/>
      <c r="FU179" s="27"/>
      <c r="FV179" s="27"/>
      <c r="FW179" s="27"/>
      <c r="FX179" s="27"/>
      <c r="FY179" s="27"/>
      <c r="FZ179" s="27"/>
      <c r="GA179" s="27"/>
      <c r="GB179" s="27"/>
    </row>
    <row r="180" spans="1:184" x14ac:dyDescent="0.25">
      <c r="A180" s="78"/>
      <c r="B180" s="78"/>
      <c r="C180" s="4"/>
      <c r="D180" s="4"/>
      <c r="E180" s="17"/>
      <c r="F180" s="17"/>
      <c r="G180" s="4"/>
      <c r="H180" s="7"/>
      <c r="I180" s="4"/>
      <c r="J180" s="4"/>
      <c r="K180" s="5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5"/>
      <c r="AM180" s="7"/>
      <c r="AN180" s="7"/>
      <c r="AO180" s="7">
        <f t="shared" si="17"/>
        <v>0</v>
      </c>
      <c r="AP180" s="7"/>
      <c r="AQ180" s="7"/>
      <c r="AR180" s="7">
        <f t="shared" si="18"/>
        <v>0</v>
      </c>
      <c r="AS180" s="7"/>
      <c r="AT180" s="7"/>
      <c r="AU180" s="7">
        <f t="shared" si="19"/>
        <v>0</v>
      </c>
      <c r="AV180" s="8"/>
      <c r="AW180" s="8"/>
      <c r="AX180" s="8"/>
      <c r="AY180" s="8"/>
      <c r="AZ180" s="8">
        <f t="shared" si="16"/>
        <v>0</v>
      </c>
      <c r="BA180" s="49"/>
      <c r="BB180" s="49"/>
      <c r="BC180" s="49"/>
      <c r="BE180" s="150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  <c r="CX180" s="27"/>
      <c r="CY180" s="27"/>
      <c r="CZ180" s="27"/>
      <c r="DA180" s="27"/>
      <c r="DB180" s="27"/>
      <c r="DC180" s="27"/>
      <c r="DD180" s="27"/>
      <c r="DE180" s="27"/>
      <c r="DF180" s="27"/>
      <c r="DG180" s="27"/>
      <c r="DH180" s="27"/>
      <c r="DI180" s="27"/>
      <c r="DJ180" s="27"/>
      <c r="DK180" s="27"/>
      <c r="DL180" s="27"/>
      <c r="DM180" s="27"/>
      <c r="DN180" s="27"/>
      <c r="DO180" s="27"/>
      <c r="DP180" s="27"/>
      <c r="DQ180" s="27"/>
      <c r="DR180" s="27"/>
      <c r="DS180" s="27"/>
      <c r="DT180" s="27"/>
      <c r="DU180" s="27"/>
      <c r="DV180" s="27"/>
      <c r="DW180" s="27"/>
      <c r="DX180" s="27"/>
      <c r="DY180" s="27"/>
      <c r="DZ180" s="27"/>
      <c r="EA180" s="27"/>
      <c r="EB180" s="27"/>
      <c r="EC180" s="27"/>
      <c r="ED180" s="27"/>
      <c r="EE180" s="27"/>
      <c r="EF180" s="27"/>
      <c r="EG180" s="27"/>
      <c r="EH180" s="27"/>
      <c r="EI180" s="27"/>
      <c r="EJ180" s="27"/>
      <c r="EK180" s="27"/>
      <c r="EL180" s="27"/>
      <c r="EM180" s="27"/>
      <c r="EN180" s="27"/>
      <c r="EO180" s="27"/>
      <c r="EP180" s="27"/>
      <c r="EQ180" s="27"/>
      <c r="ER180" s="27"/>
      <c r="ES180" s="27"/>
      <c r="ET180" s="27"/>
      <c r="EU180" s="27"/>
      <c r="EV180" s="27"/>
      <c r="EW180" s="27"/>
      <c r="EX180" s="27"/>
      <c r="EY180" s="27"/>
      <c r="EZ180" s="27"/>
      <c r="FA180" s="27"/>
      <c r="FB180" s="27"/>
      <c r="FC180" s="27"/>
      <c r="FD180" s="27"/>
      <c r="FE180" s="27"/>
      <c r="FF180" s="27"/>
      <c r="FG180" s="27"/>
      <c r="FH180" s="27"/>
      <c r="FI180" s="27"/>
      <c r="FJ180" s="27"/>
      <c r="FK180" s="27"/>
      <c r="FL180" s="27"/>
      <c r="FM180" s="27"/>
      <c r="FN180" s="27"/>
      <c r="FO180" s="27"/>
      <c r="FP180" s="27"/>
      <c r="FQ180" s="27"/>
      <c r="FR180" s="27"/>
      <c r="FS180" s="27"/>
      <c r="FT180" s="27"/>
      <c r="FU180" s="27"/>
      <c r="FV180" s="27"/>
      <c r="FW180" s="27"/>
      <c r="FX180" s="27"/>
      <c r="FY180" s="27"/>
      <c r="FZ180" s="27"/>
      <c r="GA180" s="27"/>
      <c r="GB180" s="27"/>
    </row>
    <row r="181" spans="1:184" s="29" customFormat="1" x14ac:dyDescent="0.25">
      <c r="A181" s="78"/>
      <c r="B181" s="78"/>
      <c r="C181" s="4"/>
      <c r="D181" s="4"/>
      <c r="E181" s="17"/>
      <c r="F181" s="17"/>
      <c r="G181" s="4"/>
      <c r="H181" s="7"/>
      <c r="I181" s="4"/>
      <c r="J181" s="4"/>
      <c r="K181" s="5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5"/>
      <c r="AM181" s="7"/>
      <c r="AN181" s="7"/>
      <c r="AO181" s="7">
        <f t="shared" si="17"/>
        <v>0</v>
      </c>
      <c r="AP181" s="7"/>
      <c r="AQ181" s="7"/>
      <c r="AR181" s="7">
        <f t="shared" si="18"/>
        <v>0</v>
      </c>
      <c r="AS181" s="7"/>
      <c r="AT181" s="7"/>
      <c r="AU181" s="7">
        <f t="shared" si="19"/>
        <v>0</v>
      </c>
      <c r="AV181" s="8"/>
      <c r="AW181" s="8"/>
      <c r="AX181" s="8"/>
      <c r="AY181" s="8"/>
      <c r="AZ181" s="8">
        <f t="shared" si="16"/>
        <v>0</v>
      </c>
      <c r="BA181" s="49"/>
      <c r="BB181" s="49"/>
      <c r="BC181" s="49"/>
      <c r="BD181" s="33"/>
      <c r="BE181" s="150"/>
      <c r="BF181"/>
      <c r="BG181"/>
      <c r="BH181"/>
      <c r="BI181"/>
      <c r="BJ181"/>
      <c r="BK181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7"/>
      <c r="CW181" s="27"/>
      <c r="CX181" s="27"/>
      <c r="CY181" s="27"/>
      <c r="CZ181" s="27"/>
      <c r="DA181" s="27"/>
      <c r="DB181" s="27"/>
      <c r="DC181" s="27"/>
      <c r="DD181" s="27"/>
      <c r="DE181" s="27"/>
      <c r="DF181" s="27"/>
      <c r="DG181" s="27"/>
      <c r="DH181" s="27"/>
      <c r="DI181" s="27"/>
      <c r="DJ181" s="27"/>
      <c r="DK181" s="27"/>
      <c r="DL181" s="27"/>
      <c r="DM181" s="27"/>
      <c r="DN181" s="27"/>
      <c r="DO181" s="27"/>
      <c r="DP181" s="27"/>
      <c r="DQ181" s="27"/>
      <c r="DR181" s="27"/>
      <c r="DS181" s="27"/>
      <c r="DT181" s="27"/>
      <c r="DU181" s="27"/>
      <c r="DV181" s="27"/>
      <c r="DW181" s="27"/>
      <c r="DX181" s="27"/>
      <c r="DY181" s="27"/>
      <c r="DZ181" s="27"/>
      <c r="EA181" s="27"/>
      <c r="EB181" s="27"/>
      <c r="EC181" s="27"/>
      <c r="ED181" s="27"/>
      <c r="EE181" s="27"/>
      <c r="EF181" s="27"/>
      <c r="EG181" s="27"/>
      <c r="EH181" s="27"/>
      <c r="EI181" s="27"/>
      <c r="EJ181" s="27"/>
      <c r="EK181" s="27"/>
      <c r="EL181" s="27"/>
      <c r="EM181" s="27"/>
      <c r="EN181" s="27"/>
      <c r="EO181" s="27"/>
      <c r="EP181" s="27"/>
      <c r="EQ181" s="27"/>
      <c r="ER181" s="27"/>
      <c r="ES181" s="27"/>
      <c r="ET181" s="27"/>
      <c r="EU181" s="27"/>
      <c r="EV181" s="27"/>
      <c r="EW181" s="27"/>
      <c r="EX181" s="27"/>
      <c r="EY181" s="27"/>
      <c r="EZ181" s="27"/>
      <c r="FA181" s="27"/>
      <c r="FB181" s="27"/>
      <c r="FC181" s="27"/>
      <c r="FD181" s="27"/>
      <c r="FE181" s="27"/>
      <c r="FF181" s="27"/>
      <c r="FG181" s="27"/>
      <c r="FH181" s="27"/>
      <c r="FI181" s="27"/>
      <c r="FJ181" s="27"/>
      <c r="FK181" s="27"/>
      <c r="FL181" s="27"/>
      <c r="FM181" s="27"/>
      <c r="FN181" s="27"/>
      <c r="FO181" s="27"/>
      <c r="FP181" s="27"/>
      <c r="FQ181" s="27"/>
      <c r="FR181" s="27"/>
      <c r="FS181" s="27"/>
      <c r="FT181" s="27"/>
      <c r="FU181" s="27"/>
      <c r="FV181" s="27"/>
      <c r="FW181" s="27"/>
      <c r="FX181" s="27"/>
      <c r="FY181" s="27"/>
      <c r="FZ181" s="27"/>
      <c r="GA181" s="27"/>
      <c r="GB181" s="27"/>
    </row>
    <row r="182" spans="1:184" s="29" customFormat="1" x14ac:dyDescent="0.25">
      <c r="A182" s="24"/>
      <c r="B182" s="24"/>
      <c r="C182" s="63"/>
      <c r="D182" s="63"/>
      <c r="E182" s="4"/>
      <c r="F182" s="4"/>
      <c r="G182" s="4"/>
      <c r="H182" s="7"/>
      <c r="I182" s="4"/>
      <c r="J182" s="4"/>
      <c r="K182" s="5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5"/>
      <c r="AM182" s="7"/>
      <c r="AN182" s="7"/>
      <c r="AO182" s="7">
        <f t="shared" si="17"/>
        <v>0</v>
      </c>
      <c r="AP182" s="7"/>
      <c r="AQ182" s="7"/>
      <c r="AR182" s="7">
        <f t="shared" si="18"/>
        <v>0</v>
      </c>
      <c r="AS182" s="7"/>
      <c r="AT182" s="7"/>
      <c r="AU182" s="7">
        <f t="shared" si="19"/>
        <v>0</v>
      </c>
      <c r="AV182" s="8"/>
      <c r="AW182" s="8"/>
      <c r="AX182" s="8"/>
      <c r="AY182" s="8"/>
      <c r="AZ182" s="8">
        <f t="shared" si="16"/>
        <v>0</v>
      </c>
      <c r="BA182" s="49"/>
      <c r="BB182" s="49"/>
      <c r="BC182" s="49"/>
      <c r="BD182" s="33"/>
      <c r="BE182" s="150"/>
      <c r="BF182"/>
      <c r="BG182"/>
      <c r="BH182"/>
      <c r="BI182"/>
      <c r="BJ182"/>
      <c r="BK182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27"/>
      <c r="DY182" s="27"/>
      <c r="DZ182" s="27"/>
      <c r="EA182" s="27"/>
      <c r="EB182" s="27"/>
      <c r="EC182" s="27"/>
      <c r="ED182" s="27"/>
      <c r="EE182" s="27"/>
      <c r="EF182" s="27"/>
      <c r="EG182" s="27"/>
      <c r="EH182" s="27"/>
      <c r="EI182" s="27"/>
      <c r="EJ182" s="27"/>
      <c r="EK182" s="27"/>
      <c r="EL182" s="27"/>
      <c r="EM182" s="27"/>
      <c r="EN182" s="27"/>
      <c r="EO182" s="27"/>
      <c r="EP182" s="27"/>
      <c r="EQ182" s="27"/>
      <c r="ER182" s="27"/>
      <c r="ES182" s="27"/>
      <c r="ET182" s="27"/>
      <c r="EU182" s="27"/>
      <c r="EV182" s="27"/>
      <c r="EW182" s="27"/>
      <c r="EX182" s="27"/>
      <c r="EY182" s="27"/>
      <c r="EZ182" s="27"/>
      <c r="FA182" s="27"/>
      <c r="FB182" s="27"/>
      <c r="FC182" s="27"/>
      <c r="FD182" s="27"/>
      <c r="FE182" s="27"/>
      <c r="FF182" s="27"/>
      <c r="FG182" s="27"/>
      <c r="FH182" s="27"/>
      <c r="FI182" s="27"/>
      <c r="FJ182" s="27"/>
      <c r="FK182" s="27"/>
      <c r="FL182" s="27"/>
      <c r="FM182" s="27"/>
      <c r="FN182" s="27"/>
      <c r="FO182" s="27"/>
      <c r="FP182" s="27"/>
      <c r="FQ182" s="27"/>
      <c r="FR182" s="27"/>
      <c r="FS182" s="27"/>
      <c r="FT182" s="27"/>
      <c r="FU182" s="27"/>
      <c r="FV182" s="27"/>
      <c r="FW182" s="27"/>
      <c r="FX182" s="27"/>
      <c r="FY182" s="27"/>
      <c r="FZ182" s="27"/>
      <c r="GA182" s="27"/>
      <c r="GB182" s="27"/>
    </row>
    <row r="183" spans="1:184" s="27" customFormat="1" x14ac:dyDescent="0.25">
      <c r="A183" s="25"/>
      <c r="B183" s="25"/>
      <c r="C183" s="4"/>
      <c r="D183" s="4"/>
      <c r="E183" s="4"/>
      <c r="F183" s="4"/>
      <c r="G183" s="4"/>
      <c r="H183" s="7"/>
      <c r="I183" s="4"/>
      <c r="J183" s="4"/>
      <c r="K183" s="5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5"/>
      <c r="AM183" s="7"/>
      <c r="AN183" s="7"/>
      <c r="AO183" s="7">
        <f t="shared" si="17"/>
        <v>0</v>
      </c>
      <c r="AP183" s="7"/>
      <c r="AQ183" s="7"/>
      <c r="AR183" s="7">
        <f t="shared" si="18"/>
        <v>0</v>
      </c>
      <c r="AS183" s="7"/>
      <c r="AT183" s="7"/>
      <c r="AU183" s="7">
        <f t="shared" si="19"/>
        <v>0</v>
      </c>
      <c r="AV183" s="8"/>
      <c r="AW183" s="8"/>
      <c r="AX183" s="8"/>
      <c r="AY183" s="8"/>
      <c r="AZ183" s="8">
        <f t="shared" si="16"/>
        <v>0</v>
      </c>
      <c r="BA183" s="49"/>
      <c r="BB183" s="49"/>
      <c r="BC183" s="49"/>
      <c r="BD183" s="33"/>
      <c r="BE183" s="150"/>
      <c r="BF183"/>
      <c r="BG183"/>
      <c r="BH183"/>
      <c r="BI183"/>
      <c r="BJ183"/>
      <c r="BK183"/>
    </row>
    <row r="184" spans="1:184" s="27" customFormat="1" x14ac:dyDescent="0.25">
      <c r="A184" s="25"/>
      <c r="B184" s="25"/>
      <c r="C184" s="4"/>
      <c r="D184" s="4"/>
      <c r="E184" s="4"/>
      <c r="F184" s="4"/>
      <c r="G184" s="4"/>
      <c r="H184" s="7"/>
      <c r="I184" s="4"/>
      <c r="J184" s="4"/>
      <c r="K184" s="5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60"/>
      <c r="AL184" s="65"/>
      <c r="AM184" s="7"/>
      <c r="AN184" s="7"/>
      <c r="AO184" s="7">
        <f t="shared" si="17"/>
        <v>0</v>
      </c>
      <c r="AP184" s="7"/>
      <c r="AQ184" s="7"/>
      <c r="AR184" s="7">
        <f t="shared" si="18"/>
        <v>0</v>
      </c>
      <c r="AS184" s="7"/>
      <c r="AT184" s="7"/>
      <c r="AU184" s="7">
        <f t="shared" si="19"/>
        <v>0</v>
      </c>
      <c r="AV184" s="8"/>
      <c r="AW184" s="8"/>
      <c r="AX184" s="8"/>
      <c r="AY184" s="8"/>
      <c r="AZ184" s="8">
        <f t="shared" si="16"/>
        <v>0</v>
      </c>
      <c r="BA184" s="49"/>
      <c r="BB184" s="49"/>
      <c r="BC184" s="49"/>
      <c r="BD184" s="33"/>
      <c r="BE184" s="150"/>
      <c r="BF184"/>
      <c r="BG184"/>
      <c r="BH184"/>
      <c r="BI184"/>
      <c r="BJ184"/>
      <c r="BK184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</row>
    <row r="185" spans="1:184" s="27" customFormat="1" x14ac:dyDescent="0.25">
      <c r="A185" s="25"/>
      <c r="B185" s="25"/>
      <c r="C185" s="4"/>
      <c r="D185" s="4"/>
      <c r="E185" s="4"/>
      <c r="F185" s="4"/>
      <c r="G185" s="4"/>
      <c r="H185" s="7"/>
      <c r="I185" s="4"/>
      <c r="J185" s="4"/>
      <c r="K185" s="5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5"/>
      <c r="AM185" s="7"/>
      <c r="AN185" s="7"/>
      <c r="AO185" s="7">
        <f t="shared" si="17"/>
        <v>0</v>
      </c>
      <c r="AP185" s="7"/>
      <c r="AQ185" s="7"/>
      <c r="AR185" s="7">
        <f t="shared" si="18"/>
        <v>0</v>
      </c>
      <c r="AS185" s="7"/>
      <c r="AT185" s="7"/>
      <c r="AU185" s="7">
        <f t="shared" si="19"/>
        <v>0</v>
      </c>
      <c r="AV185" s="8"/>
      <c r="AW185" s="8"/>
      <c r="AX185" s="8"/>
      <c r="AY185" s="8"/>
      <c r="AZ185" s="8">
        <f t="shared" si="16"/>
        <v>0</v>
      </c>
      <c r="BA185" s="49"/>
      <c r="BB185" s="49"/>
      <c r="BC185" s="49"/>
      <c r="BD185" s="33"/>
      <c r="BE185" s="150"/>
      <c r="BF185"/>
      <c r="BG185"/>
      <c r="BH185"/>
      <c r="BI185"/>
      <c r="BJ185"/>
      <c r="BK185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</row>
    <row r="186" spans="1:184" s="27" customFormat="1" x14ac:dyDescent="0.25">
      <c r="A186" s="25"/>
      <c r="B186" s="25"/>
      <c r="C186" s="4"/>
      <c r="D186" s="4"/>
      <c r="E186" s="4"/>
      <c r="F186" s="4"/>
      <c r="G186" s="4"/>
      <c r="H186" s="7"/>
      <c r="I186" s="4"/>
      <c r="J186" s="4"/>
      <c r="K186" s="5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5"/>
      <c r="AM186" s="7"/>
      <c r="AN186" s="7"/>
      <c r="AO186" s="7">
        <f t="shared" si="17"/>
        <v>0</v>
      </c>
      <c r="AP186" s="7"/>
      <c r="AQ186" s="7"/>
      <c r="AR186" s="7">
        <f t="shared" si="18"/>
        <v>0</v>
      </c>
      <c r="AS186" s="7"/>
      <c r="AT186" s="7"/>
      <c r="AU186" s="7">
        <f t="shared" si="19"/>
        <v>0</v>
      </c>
      <c r="AV186" s="8"/>
      <c r="AW186" s="8"/>
      <c r="AX186" s="8"/>
      <c r="AY186" s="8"/>
      <c r="AZ186" s="8">
        <f t="shared" ref="AZ186:AZ188" si="20">SUM(AV186:AY186)</f>
        <v>0</v>
      </c>
      <c r="BA186" s="49"/>
      <c r="BB186" s="49"/>
      <c r="BC186" s="49"/>
      <c r="BD186" s="33"/>
      <c r="BE186" s="150"/>
      <c r="BF186"/>
      <c r="BG186"/>
      <c r="BH186"/>
      <c r="BI186"/>
      <c r="BJ186"/>
      <c r="BK186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</row>
    <row r="187" spans="1:184" s="27" customFormat="1" x14ac:dyDescent="0.25">
      <c r="A187" s="38"/>
      <c r="B187" s="38"/>
      <c r="C187" s="4"/>
      <c r="D187" s="4"/>
      <c r="E187" s="4"/>
      <c r="F187" s="4"/>
      <c r="G187" s="4"/>
      <c r="H187" s="7"/>
      <c r="I187" s="4"/>
      <c r="J187" s="4"/>
      <c r="K187" s="5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5"/>
      <c r="AM187" s="7"/>
      <c r="AN187" s="7"/>
      <c r="AO187" s="7">
        <f t="shared" si="17"/>
        <v>0</v>
      </c>
      <c r="AP187" s="7"/>
      <c r="AQ187" s="7"/>
      <c r="AR187" s="7">
        <f t="shared" si="18"/>
        <v>0</v>
      </c>
      <c r="AS187" s="7"/>
      <c r="AT187" s="7"/>
      <c r="AU187" s="7">
        <f t="shared" si="19"/>
        <v>0</v>
      </c>
      <c r="AV187" s="8"/>
      <c r="AW187" s="8"/>
      <c r="AX187" s="8"/>
      <c r="AY187" s="8"/>
      <c r="AZ187" s="8">
        <f t="shared" si="20"/>
        <v>0</v>
      </c>
      <c r="BA187" s="49"/>
      <c r="BB187" s="49"/>
      <c r="BC187" s="49"/>
      <c r="BD187" s="33"/>
      <c r="BE187" s="150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</row>
    <row r="188" spans="1:184" s="27" customFormat="1" ht="18.75" x14ac:dyDescent="0.3">
      <c r="A188" s="38"/>
      <c r="B188" s="38"/>
      <c r="C188" s="169"/>
      <c r="D188" s="169"/>
      <c r="E188" s="4"/>
      <c r="F188" s="4"/>
      <c r="G188" s="4"/>
      <c r="H188" s="7"/>
      <c r="I188" s="4"/>
      <c r="J188" s="4"/>
      <c r="K188" s="5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5"/>
      <c r="AM188" s="7"/>
      <c r="AN188" s="7"/>
      <c r="AO188" s="7">
        <f t="shared" si="17"/>
        <v>0</v>
      </c>
      <c r="AP188" s="7"/>
      <c r="AQ188" s="7"/>
      <c r="AR188" s="7">
        <f t="shared" si="18"/>
        <v>0</v>
      </c>
      <c r="AS188" s="7"/>
      <c r="AT188" s="7"/>
      <c r="AU188" s="7">
        <f t="shared" si="19"/>
        <v>0</v>
      </c>
      <c r="AV188" s="8"/>
      <c r="AW188" s="8"/>
      <c r="AX188" s="8"/>
      <c r="AY188" s="8"/>
      <c r="AZ188" s="8">
        <f t="shared" si="20"/>
        <v>0</v>
      </c>
      <c r="BA188" s="49"/>
      <c r="BB188" s="49"/>
      <c r="BC188" s="49"/>
      <c r="BD188" s="33"/>
      <c r="BE188" s="150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</row>
    <row r="189" spans="1:184" s="27" customFormat="1" x14ac:dyDescent="0.25">
      <c r="A189" s="79"/>
      <c r="B189" s="79"/>
      <c r="C189" s="4"/>
      <c r="D189" s="4"/>
      <c r="E189" s="17"/>
      <c r="F189" s="17"/>
      <c r="G189" s="20"/>
      <c r="H189" s="215"/>
      <c r="I189" s="20"/>
      <c r="J189" s="20"/>
      <c r="K189" s="96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5"/>
      <c r="AM189" s="7"/>
      <c r="AN189" s="7"/>
      <c r="AO189" s="7"/>
      <c r="AP189" s="7"/>
      <c r="AQ189" s="7"/>
      <c r="AR189" s="7"/>
      <c r="AS189" s="7"/>
      <c r="AT189" s="7"/>
      <c r="AU189" s="7"/>
      <c r="AV189" s="8"/>
      <c r="AW189" s="8"/>
      <c r="AX189" s="8"/>
      <c r="AY189" s="8"/>
      <c r="AZ189" s="8"/>
      <c r="BA189" s="49"/>
      <c r="BB189" s="49"/>
      <c r="BC189" s="49"/>
      <c r="BD189" s="33"/>
      <c r="BE189" s="150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</row>
    <row r="190" spans="1:184" s="27" customFormat="1" x14ac:dyDescent="0.25">
      <c r="A190" s="17"/>
      <c r="B190" s="17"/>
      <c r="C190" s="4"/>
      <c r="D190" s="4"/>
      <c r="E190" s="17"/>
      <c r="F190" s="17"/>
      <c r="G190" s="20"/>
      <c r="H190" s="215"/>
      <c r="I190" s="20"/>
      <c r="J190" s="20"/>
      <c r="K190" s="96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 s="60"/>
      <c r="AL190" s="65"/>
      <c r="AM190" s="7"/>
      <c r="AN190" s="7"/>
      <c r="AO190" s="7"/>
      <c r="AP190" s="7"/>
      <c r="AQ190" s="7"/>
      <c r="AR190" s="7"/>
      <c r="AS190" s="7"/>
      <c r="AT190" s="7"/>
      <c r="AU190" s="7"/>
      <c r="AV190" s="8"/>
      <c r="AW190" s="8"/>
      <c r="AX190" s="8"/>
      <c r="AY190" s="8"/>
      <c r="AZ190" s="8"/>
      <c r="BA190" s="49"/>
      <c r="BB190" s="49"/>
      <c r="BC190" s="49"/>
      <c r="BD190" s="33"/>
      <c r="BE190" s="15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</row>
    <row r="191" spans="1:184" s="27" customFormat="1" x14ac:dyDescent="0.25">
      <c r="A191" s="12"/>
      <c r="B191" s="12"/>
      <c r="C191" s="4"/>
      <c r="D191" s="4"/>
      <c r="E191" s="4"/>
      <c r="F191" s="4"/>
      <c r="G191" s="4"/>
      <c r="H191" s="7"/>
      <c r="I191" s="4"/>
      <c r="J191" s="4"/>
      <c r="K191" s="98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5"/>
      <c r="AM191" s="7"/>
      <c r="AN191" s="7"/>
      <c r="AO191" s="7"/>
      <c r="AP191" s="7"/>
      <c r="AQ191" s="7"/>
      <c r="AR191" s="7"/>
      <c r="AS191" s="7"/>
      <c r="AT191" s="7"/>
      <c r="AU191" s="7"/>
      <c r="AV191" s="8"/>
      <c r="AW191" s="8"/>
      <c r="AX191" s="8"/>
      <c r="AY191" s="8"/>
      <c r="AZ191" s="9"/>
      <c r="BA191" s="48"/>
      <c r="BB191" s="48"/>
      <c r="BC191" s="48"/>
      <c r="BD191" s="33"/>
      <c r="BE191" s="150"/>
      <c r="BF191"/>
      <c r="BG191"/>
      <c r="BH191"/>
      <c r="BI191"/>
      <c r="BJ191"/>
      <c r="BK191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</row>
    <row r="192" spans="1:184" s="27" customFormat="1" x14ac:dyDescent="0.25">
      <c r="A192" s="12"/>
      <c r="B192" s="12"/>
      <c r="C192" s="4"/>
      <c r="D192" s="4"/>
      <c r="E192" s="4"/>
      <c r="F192" s="4"/>
      <c r="G192" s="4"/>
      <c r="H192" s="7"/>
      <c r="I192" s="4"/>
      <c r="J192" s="4"/>
      <c r="K192" s="96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5"/>
      <c r="AM192" s="7"/>
      <c r="AN192" s="7"/>
      <c r="AO192" s="7"/>
      <c r="AP192" s="7"/>
      <c r="AQ192" s="7"/>
      <c r="AR192" s="7"/>
      <c r="AS192" s="7"/>
      <c r="AT192" s="7"/>
      <c r="AU192" s="7"/>
      <c r="AV192" s="8"/>
      <c r="AW192" s="8"/>
      <c r="AX192" s="8"/>
      <c r="AY192" s="8"/>
      <c r="AZ192" s="9"/>
      <c r="BA192" s="48"/>
      <c r="BB192" s="48"/>
      <c r="BC192" s="48"/>
      <c r="BD192" s="33"/>
      <c r="BE192" s="150"/>
      <c r="BF192"/>
      <c r="BG192"/>
      <c r="BH192"/>
      <c r="BI192"/>
      <c r="BJ192"/>
      <c r="BK192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</row>
    <row r="193" spans="1:184" s="13" customFormat="1" x14ac:dyDescent="0.25">
      <c r="A193" s="12"/>
      <c r="B193" s="12"/>
      <c r="C193" s="4"/>
      <c r="D193" s="4"/>
      <c r="E193" s="4"/>
      <c r="F193" s="4"/>
      <c r="G193" s="4"/>
      <c r="H193" s="7"/>
      <c r="I193" s="4"/>
      <c r="J193" s="4"/>
      <c r="K193" s="99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 s="60"/>
      <c r="AL193" s="65"/>
      <c r="AM193" s="7"/>
      <c r="AN193" s="7"/>
      <c r="AO193" s="7"/>
      <c r="AP193" s="7"/>
      <c r="AQ193" s="7"/>
      <c r="AR193" s="7"/>
      <c r="AS193" s="7"/>
      <c r="AT193" s="7"/>
      <c r="AU193" s="7"/>
      <c r="AV193" s="8"/>
      <c r="AW193" s="8"/>
      <c r="AX193" s="8"/>
      <c r="AY193" s="8"/>
      <c r="AZ193" s="9"/>
      <c r="BA193" s="48"/>
      <c r="BB193" s="48"/>
      <c r="BC193" s="48"/>
      <c r="BD193" s="33"/>
      <c r="BE193" s="150"/>
      <c r="BF193"/>
      <c r="BG193"/>
      <c r="BH193"/>
      <c r="BI193"/>
      <c r="BJ193"/>
      <c r="BK193"/>
    </row>
    <row r="194" spans="1:184" x14ac:dyDescent="0.25">
      <c r="A194" s="12"/>
      <c r="B194" s="12"/>
      <c r="C194" s="4"/>
      <c r="D194" s="4"/>
      <c r="E194" s="4"/>
      <c r="F194" s="4"/>
      <c r="G194" s="4"/>
      <c r="H194" s="7"/>
      <c r="I194" s="4"/>
      <c r="J194" s="4"/>
      <c r="K194" s="98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5"/>
      <c r="AM194" s="7"/>
      <c r="AN194" s="7"/>
      <c r="AO194" s="7"/>
      <c r="AP194" s="7"/>
      <c r="AQ194" s="7"/>
      <c r="AR194" s="7"/>
      <c r="AS194" s="7"/>
      <c r="AT194" s="7"/>
      <c r="AU194" s="7"/>
      <c r="AV194" s="8"/>
      <c r="AW194" s="8"/>
      <c r="AX194" s="8"/>
      <c r="AY194" s="8"/>
      <c r="AZ194" s="9"/>
      <c r="BA194" s="48"/>
      <c r="BB194" s="48"/>
      <c r="BC194" s="48"/>
      <c r="BE194" s="150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</row>
    <row r="195" spans="1:184" x14ac:dyDescent="0.25">
      <c r="A195" s="4"/>
      <c r="B195" s="4"/>
      <c r="C195" s="4"/>
      <c r="D195" s="4"/>
      <c r="E195" s="4"/>
      <c r="F195" s="4"/>
      <c r="G195" s="4"/>
      <c r="H195" s="7"/>
      <c r="I195" s="4"/>
      <c r="J195" s="4"/>
      <c r="K195" s="98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5"/>
      <c r="AM195" s="7"/>
      <c r="AN195" s="7"/>
      <c r="AO195" s="7"/>
      <c r="AP195" s="7"/>
      <c r="AQ195" s="7"/>
      <c r="AR195" s="7"/>
      <c r="AS195" s="7"/>
      <c r="AT195" s="7"/>
      <c r="AU195" s="7"/>
      <c r="AV195" s="8"/>
      <c r="AW195" s="8"/>
      <c r="AX195" s="8"/>
      <c r="AY195" s="8"/>
      <c r="AZ195" s="8"/>
      <c r="BA195" s="48"/>
      <c r="BB195" s="48"/>
      <c r="BC195" s="48"/>
      <c r="BE195" s="150"/>
    </row>
    <row r="196" spans="1:184" x14ac:dyDescent="0.25">
      <c r="A196" s="4"/>
      <c r="B196" s="4"/>
      <c r="C196" s="4"/>
      <c r="D196" s="4"/>
      <c r="E196" s="4"/>
      <c r="F196" s="4"/>
      <c r="G196" s="4"/>
      <c r="H196" s="7"/>
      <c r="I196" s="4"/>
      <c r="J196" s="4"/>
      <c r="K196" s="98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5"/>
      <c r="AM196" s="7"/>
      <c r="AN196" s="7"/>
      <c r="AO196" s="7"/>
      <c r="AP196" s="7"/>
      <c r="AQ196" s="7"/>
      <c r="AR196" s="7"/>
      <c r="AS196" s="7"/>
      <c r="AT196" s="7"/>
      <c r="AU196" s="7"/>
      <c r="AV196" s="8"/>
      <c r="AW196" s="8"/>
      <c r="AX196" s="8"/>
      <c r="AY196" s="8"/>
      <c r="AZ196" s="8"/>
      <c r="BA196" s="48"/>
      <c r="BB196" s="48"/>
      <c r="BC196" s="48"/>
      <c r="BE196" s="150"/>
    </row>
    <row r="197" spans="1:184" x14ac:dyDescent="0.25">
      <c r="A197" s="4"/>
      <c r="B197" s="4"/>
      <c r="C197" s="4"/>
      <c r="D197" s="4"/>
      <c r="E197" s="4"/>
      <c r="F197" s="4"/>
      <c r="G197" s="4"/>
      <c r="H197" s="7"/>
      <c r="I197" s="4"/>
      <c r="J197" s="4"/>
      <c r="K197" s="98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 s="60"/>
      <c r="AL197" s="65"/>
      <c r="AM197" s="7"/>
      <c r="AN197" s="7"/>
      <c r="AO197" s="7"/>
      <c r="AP197" s="7"/>
      <c r="AQ197" s="7"/>
      <c r="AR197" s="7"/>
      <c r="AS197" s="7"/>
      <c r="AT197" s="7"/>
      <c r="AU197" s="7"/>
      <c r="AV197" s="8"/>
      <c r="AW197" s="8"/>
      <c r="AX197" s="8"/>
      <c r="AY197" s="8"/>
      <c r="AZ197" s="8"/>
      <c r="BA197" s="48"/>
      <c r="BB197" s="48"/>
      <c r="BC197" s="48"/>
      <c r="BE197" s="150"/>
    </row>
    <row r="198" spans="1:184" s="13" customFormat="1" x14ac:dyDescent="0.25">
      <c r="A198" s="17"/>
      <c r="B198" s="17"/>
      <c r="C198" s="17"/>
      <c r="D198" s="17"/>
      <c r="E198" s="17"/>
      <c r="F198" s="17"/>
      <c r="G198" s="17"/>
      <c r="H198" s="39"/>
      <c r="I198" s="17"/>
      <c r="J198" s="17"/>
      <c r="K198" s="98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126"/>
      <c r="AM198" s="19"/>
      <c r="AN198" s="19"/>
      <c r="AO198" s="19"/>
      <c r="AP198" s="19"/>
      <c r="AQ198" s="19"/>
      <c r="AR198" s="19"/>
      <c r="AS198" s="19"/>
      <c r="AT198" s="19"/>
      <c r="AU198" s="19"/>
      <c r="AV198" s="41"/>
      <c r="AW198" s="40"/>
      <c r="AX198" s="40"/>
      <c r="AY198" s="40"/>
      <c r="AZ198" s="8"/>
      <c r="BA198" s="49"/>
      <c r="BB198" s="49"/>
      <c r="BC198" s="49"/>
      <c r="BD198" s="33"/>
      <c r="BE198" s="146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</row>
    <row r="199" spans="1:184" s="13" customFormat="1" x14ac:dyDescent="0.25">
      <c r="A199" s="4"/>
      <c r="B199" s="4"/>
      <c r="C199" s="4"/>
      <c r="D199" s="4"/>
      <c r="E199" s="4"/>
      <c r="F199" s="4"/>
      <c r="G199" s="4"/>
      <c r="H199" s="7"/>
      <c r="I199" s="4"/>
      <c r="J199" s="4"/>
      <c r="K199" s="99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 s="60"/>
      <c r="AL199" s="65"/>
      <c r="AM199" s="7">
        <v>5</v>
      </c>
      <c r="AN199" s="7"/>
      <c r="AO199" s="7">
        <v>6</v>
      </c>
      <c r="AP199" s="7"/>
      <c r="AQ199" s="7"/>
      <c r="AR199" s="7"/>
      <c r="AS199" s="7"/>
      <c r="AT199" s="7"/>
      <c r="AU199" s="7"/>
      <c r="AV199" s="8">
        <v>8</v>
      </c>
      <c r="AW199" s="8"/>
      <c r="AX199" s="8"/>
      <c r="AY199" s="8"/>
      <c r="AZ199" s="8">
        <v>20</v>
      </c>
      <c r="BA199" s="48"/>
      <c r="BB199" s="48"/>
      <c r="BC199" s="48"/>
      <c r="BD199" s="33"/>
      <c r="BE199" s="146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</row>
    <row r="200" spans="1:184" s="13" customFormat="1" x14ac:dyDescent="0.25">
      <c r="A200" s="4"/>
      <c r="B200" s="4"/>
      <c r="C200" s="4"/>
      <c r="D200" s="4"/>
      <c r="E200" s="4"/>
      <c r="F200" s="4"/>
      <c r="G200" s="4"/>
      <c r="H200" s="7"/>
      <c r="I200" s="4"/>
      <c r="J200" s="4"/>
      <c r="K200" s="99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 s="60"/>
      <c r="AL200" s="65"/>
      <c r="AM200" s="7"/>
      <c r="AN200" s="7"/>
      <c r="AO200" s="7"/>
      <c r="AP200" s="7"/>
      <c r="AQ200" s="7"/>
      <c r="AR200" s="7"/>
      <c r="AS200" s="7"/>
      <c r="AT200" s="7"/>
      <c r="AU200" s="7"/>
      <c r="AV200" s="8"/>
      <c r="AW200" s="8"/>
      <c r="AX200" s="8"/>
      <c r="AY200" s="8"/>
      <c r="AZ200" s="8"/>
      <c r="BA200" s="48"/>
      <c r="BB200" s="48"/>
      <c r="BC200" s="48"/>
      <c r="BD200" s="33"/>
      <c r="BE200" s="146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</row>
    <row r="201" spans="1:184" s="13" customFormat="1" x14ac:dyDescent="0.25">
      <c r="A201" s="4"/>
      <c r="B201" s="4"/>
      <c r="C201" s="4"/>
      <c r="D201" s="4"/>
      <c r="E201" s="4"/>
      <c r="F201" s="4"/>
      <c r="G201" s="4"/>
      <c r="H201" s="7"/>
      <c r="I201" s="4"/>
      <c r="J201" s="4"/>
      <c r="K201" s="98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 s="60"/>
      <c r="AL201" s="65"/>
      <c r="AM201" s="7"/>
      <c r="AN201" s="7"/>
      <c r="AO201" s="7"/>
      <c r="AP201" s="7"/>
      <c r="AQ201" s="7"/>
      <c r="AR201" s="7"/>
      <c r="AS201" s="7"/>
      <c r="AT201" s="7"/>
      <c r="AU201" s="7"/>
      <c r="AV201" s="8"/>
      <c r="AW201" s="8"/>
      <c r="AX201" s="8"/>
      <c r="AY201" s="8"/>
      <c r="AZ201" s="8"/>
      <c r="BA201" s="48"/>
      <c r="BB201" s="48"/>
      <c r="BC201" s="48"/>
      <c r="BD201" s="33"/>
      <c r="BE201" s="146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</row>
    <row r="202" spans="1:184" x14ac:dyDescent="0.25">
      <c r="A202" s="4"/>
      <c r="B202" s="4"/>
      <c r="C202" s="4"/>
      <c r="D202" s="4"/>
      <c r="E202" s="4"/>
      <c r="F202" s="4"/>
      <c r="G202" s="20"/>
      <c r="H202" s="215"/>
      <c r="I202" s="20"/>
      <c r="J202" s="20"/>
      <c r="K202" s="10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60"/>
      <c r="AK202" s="60"/>
      <c r="AL202" s="65"/>
      <c r="AM202" s="7"/>
      <c r="AN202" s="7"/>
      <c r="AO202" s="7"/>
      <c r="AP202" s="7"/>
      <c r="AQ202" s="7"/>
      <c r="AR202" s="7"/>
      <c r="AS202" s="7"/>
      <c r="AT202" s="7"/>
      <c r="AU202" s="7"/>
      <c r="AV202" s="8"/>
      <c r="AW202" s="8"/>
      <c r="AX202" s="8"/>
      <c r="AY202" s="8"/>
      <c r="AZ202" s="8"/>
      <c r="BA202" s="48"/>
      <c r="BB202" s="48"/>
      <c r="BC202" s="48"/>
    </row>
    <row r="203" spans="1:184" x14ac:dyDescent="0.25">
      <c r="A203" s="4"/>
      <c r="B203" s="4"/>
      <c r="C203" s="4"/>
      <c r="D203" s="4"/>
      <c r="E203" s="4"/>
      <c r="F203" s="4"/>
      <c r="G203" s="20"/>
      <c r="H203" s="215"/>
      <c r="I203" s="20"/>
      <c r="J203" s="20"/>
      <c r="K203" s="10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 s="60"/>
      <c r="AL203" s="65"/>
      <c r="AM203" s="7"/>
      <c r="AN203" s="7"/>
      <c r="AO203" s="7"/>
      <c r="AP203" s="7"/>
      <c r="AQ203" s="7"/>
      <c r="AR203" s="7"/>
      <c r="AS203" s="7"/>
      <c r="AT203" s="7"/>
      <c r="AU203" s="7"/>
      <c r="AV203" s="8"/>
      <c r="AW203" s="8"/>
      <c r="AX203" s="8"/>
      <c r="AY203" s="8"/>
      <c r="AZ203" s="8"/>
      <c r="BA203" s="48"/>
      <c r="BB203" s="48"/>
      <c r="BC203" s="48"/>
    </row>
    <row r="204" spans="1:184" x14ac:dyDescent="0.25">
      <c r="A204" s="4"/>
      <c r="B204" s="4"/>
      <c r="C204" s="4"/>
      <c r="D204" s="4"/>
      <c r="E204" s="4"/>
      <c r="F204" s="4"/>
      <c r="G204" s="4"/>
      <c r="H204" s="7"/>
      <c r="I204" s="4"/>
      <c r="J204" s="4"/>
      <c r="K204" s="98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 s="60"/>
      <c r="AL204" s="65"/>
      <c r="AM204" s="7"/>
      <c r="AN204" s="7"/>
      <c r="AO204" s="7"/>
      <c r="AP204" s="7"/>
      <c r="AQ204" s="7"/>
      <c r="AR204" s="7"/>
      <c r="AS204" s="7"/>
      <c r="AT204" s="7"/>
      <c r="AU204" s="7"/>
      <c r="AV204" s="8"/>
      <c r="AW204" s="8"/>
      <c r="AX204" s="8"/>
      <c r="AY204" s="8"/>
      <c r="AZ204" s="8"/>
      <c r="BA204" s="48"/>
      <c r="BB204" s="48"/>
      <c r="BC204" s="48"/>
    </row>
    <row r="205" spans="1:184" x14ac:dyDescent="0.25">
      <c r="A205" s="4"/>
      <c r="B205" s="4"/>
      <c r="C205" s="4"/>
      <c r="D205" s="4"/>
      <c r="E205" s="4"/>
      <c r="F205" s="4"/>
      <c r="G205" s="4"/>
      <c r="H205" s="7"/>
      <c r="I205" s="4"/>
      <c r="J205" s="4"/>
      <c r="K205" s="16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5"/>
      <c r="AM205" s="7"/>
      <c r="AN205" s="7"/>
      <c r="AO205" s="7"/>
      <c r="AP205" s="7"/>
      <c r="AQ205" s="7"/>
      <c r="AR205" s="7"/>
      <c r="AS205" s="7"/>
      <c r="AT205" s="7"/>
      <c r="AU205" s="7"/>
      <c r="AV205" s="8"/>
      <c r="AW205" s="8"/>
      <c r="AX205" s="8"/>
      <c r="AY205" s="8"/>
      <c r="AZ205" s="8"/>
      <c r="BA205" s="51"/>
      <c r="BB205" s="51"/>
      <c r="BC205" s="51"/>
      <c r="BD205" s="34"/>
      <c r="BE205" s="156"/>
      <c r="BF205" s="29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</row>
    <row r="206" spans="1:184" x14ac:dyDescent="0.25">
      <c r="A206" s="4"/>
      <c r="B206" s="4"/>
      <c r="C206" s="4"/>
      <c r="D206" s="4"/>
      <c r="E206" s="4"/>
      <c r="F206" s="4"/>
      <c r="G206" s="4"/>
      <c r="H206" s="7"/>
      <c r="I206" s="4"/>
      <c r="J206" s="4"/>
      <c r="K206" s="5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5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6">
        <f>SUBTOTAL(9,BA4:BA205)</f>
        <v>129104.14</v>
      </c>
      <c r="BB206" s="86">
        <f t="shared" ref="BB206:BC206" si="21">SUBTOTAL(9,BB4:BB205)</f>
        <v>80608.28</v>
      </c>
      <c r="BC206" s="86">
        <f t="shared" si="21"/>
        <v>12027.859999999999</v>
      </c>
      <c r="BD206" s="207" t="s">
        <v>818</v>
      </c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</row>
    <row r="207" spans="1:184" x14ac:dyDescent="0.25">
      <c r="A207" s="4"/>
      <c r="B207" s="4"/>
      <c r="C207" s="4"/>
      <c r="D207" s="4"/>
      <c r="E207" s="4"/>
      <c r="F207" s="4"/>
      <c r="G207" s="4"/>
      <c r="H207" s="7"/>
      <c r="I207" s="4"/>
      <c r="J207" s="4"/>
      <c r="K207" s="5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5"/>
      <c r="AM207" s="7"/>
      <c r="AN207" s="7"/>
      <c r="AO207" s="7"/>
      <c r="AP207" s="7"/>
      <c r="AQ207" s="7"/>
      <c r="AR207" s="7"/>
      <c r="AS207" s="7"/>
      <c r="AT207" s="7"/>
      <c r="AU207" s="7"/>
      <c r="AV207" s="8"/>
      <c r="AW207" s="8"/>
      <c r="AX207" s="8"/>
      <c r="AY207" s="8"/>
      <c r="AZ207" s="8"/>
      <c r="BA207" s="51"/>
      <c r="BB207" s="51"/>
      <c r="BC207" s="51"/>
      <c r="BD207" s="34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</row>
    <row r="208" spans="1:184" x14ac:dyDescent="0.25">
      <c r="A208" s="31"/>
      <c r="B208" s="31"/>
      <c r="C208" s="4"/>
      <c r="D208" s="4"/>
      <c r="E208" s="17"/>
      <c r="F208" s="17"/>
      <c r="G208" s="4"/>
      <c r="H208" s="7"/>
      <c r="I208" s="4"/>
      <c r="J208" s="4"/>
      <c r="K208" s="5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5"/>
      <c r="AM208" s="7"/>
      <c r="AN208" s="7"/>
      <c r="AO208" s="7"/>
      <c r="AP208" s="7"/>
      <c r="AQ208" s="7"/>
      <c r="AR208" s="7"/>
      <c r="AS208" s="7"/>
      <c r="AT208" s="7"/>
      <c r="AU208" s="7"/>
      <c r="AV208" s="8"/>
      <c r="AW208" s="8"/>
      <c r="AX208" s="8"/>
      <c r="AY208" s="8"/>
      <c r="AZ208" s="8"/>
      <c r="BA208" s="49">
        <f>40304.14</f>
        <v>40304.14</v>
      </c>
      <c r="BB208" s="49"/>
      <c r="BC208" s="49"/>
      <c r="BD208" s="34" t="s">
        <v>819</v>
      </c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</row>
    <row r="209" spans="1:184" x14ac:dyDescent="0.25">
      <c r="A209" s="31"/>
      <c r="B209" s="31"/>
      <c r="C209" s="63"/>
      <c r="D209" s="63"/>
      <c r="E209" s="63"/>
      <c r="F209" s="63"/>
      <c r="G209" s="4"/>
      <c r="H209" s="7"/>
      <c r="I209" s="4"/>
      <c r="J209" s="4"/>
      <c r="K209" s="16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5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49">
        <f>BA208-BA206</f>
        <v>-88800</v>
      </c>
      <c r="BB209" s="49"/>
      <c r="BC209" s="49"/>
      <c r="BD209" s="34" t="s">
        <v>817</v>
      </c>
    </row>
    <row r="210" spans="1:184" x14ac:dyDescent="0.25">
      <c r="A210" s="4"/>
      <c r="B210" s="4"/>
      <c r="C210" s="4"/>
      <c r="D210" s="4"/>
      <c r="E210" s="4"/>
      <c r="F210" s="4"/>
      <c r="G210" s="4"/>
      <c r="H210" s="7"/>
      <c r="I210" s="4"/>
      <c r="J210" s="4"/>
      <c r="K210" s="5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 s="60"/>
      <c r="AL210" s="65"/>
      <c r="AM210" s="7"/>
      <c r="AN210" s="7"/>
      <c r="AO210" s="7"/>
      <c r="AP210" s="7"/>
      <c r="AQ210" s="7"/>
      <c r="AR210" s="7"/>
      <c r="AS210" s="7"/>
      <c r="AT210" s="7"/>
      <c r="AU210" s="7"/>
      <c r="AV210" s="8"/>
      <c r="AW210" s="8"/>
      <c r="AX210" s="8"/>
      <c r="AY210" s="8"/>
      <c r="AZ210" s="8"/>
      <c r="BA210" s="51"/>
      <c r="BB210" s="51"/>
      <c r="BC210" s="51"/>
      <c r="BD210" s="34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</row>
    <row r="211" spans="1:184" x14ac:dyDescent="0.25">
      <c r="A211" s="4"/>
      <c r="B211" s="4"/>
      <c r="C211" s="4"/>
      <c r="D211" s="4"/>
      <c r="E211" s="4"/>
      <c r="F211" s="4"/>
      <c r="G211" s="20"/>
      <c r="H211" s="215"/>
      <c r="I211" s="20"/>
      <c r="J211" s="20"/>
      <c r="K211" s="61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5"/>
      <c r="AM211" s="7"/>
      <c r="AN211" s="7"/>
      <c r="AO211" s="7"/>
      <c r="AP211" s="7"/>
      <c r="AQ211" s="7"/>
      <c r="AR211" s="7"/>
      <c r="AS211" s="7"/>
      <c r="AT211" s="7"/>
      <c r="AU211" s="7"/>
      <c r="AV211" s="8"/>
      <c r="AW211" s="8"/>
      <c r="AX211" s="8"/>
      <c r="AY211" s="8"/>
      <c r="AZ211" s="8"/>
      <c r="BA211" s="51"/>
      <c r="BB211" s="51"/>
      <c r="BC211" s="51"/>
      <c r="BD211" s="34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</row>
    <row r="212" spans="1:184" s="13" customFormat="1" x14ac:dyDescent="0.25">
      <c r="A212" s="4"/>
      <c r="B212" s="4"/>
      <c r="C212" s="17"/>
      <c r="D212" s="17"/>
      <c r="E212" s="17"/>
      <c r="F212" s="17"/>
      <c r="G212" s="4"/>
      <c r="H212" s="7"/>
      <c r="I212" s="4"/>
      <c r="J212" s="4"/>
      <c r="K212" s="5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65"/>
      <c r="AM212" s="7"/>
      <c r="AN212" s="7"/>
      <c r="AO212" s="7"/>
      <c r="AP212" s="7"/>
      <c r="AQ212" s="7"/>
      <c r="AR212" s="7"/>
      <c r="AS212" s="7"/>
      <c r="AT212" s="7"/>
      <c r="AU212" s="7"/>
      <c r="AV212" s="8"/>
      <c r="AW212" s="8"/>
      <c r="AX212" s="8"/>
      <c r="AY212" s="8"/>
      <c r="AZ212" s="8"/>
      <c r="BA212" s="48"/>
      <c r="BB212" s="48"/>
      <c r="BC212" s="48"/>
      <c r="BD212" s="34"/>
      <c r="BE212" s="146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</row>
    <row r="213" spans="1:184" s="13" customFormat="1" x14ac:dyDescent="0.25">
      <c r="A213" s="4"/>
      <c r="B213" s="4"/>
      <c r="C213" s="4"/>
      <c r="D213" s="4"/>
      <c r="E213" s="4"/>
      <c r="F213" s="4"/>
      <c r="G213" s="4"/>
      <c r="H213" s="7"/>
      <c r="I213" s="4"/>
      <c r="J213" s="4"/>
      <c r="K213" s="5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 s="60"/>
      <c r="AL213" s="65"/>
      <c r="AM213" s="7"/>
      <c r="AN213" s="7"/>
      <c r="AO213" s="7"/>
      <c r="AP213" s="7"/>
      <c r="AQ213" s="7"/>
      <c r="AR213" s="7"/>
      <c r="AS213" s="7"/>
      <c r="AT213" s="7"/>
      <c r="AU213" s="7"/>
      <c r="AV213" s="8"/>
      <c r="AW213" s="8"/>
      <c r="AX213" s="8"/>
      <c r="AY213" s="8"/>
      <c r="AZ213" s="8"/>
      <c r="BA213" s="48"/>
      <c r="BB213" s="48"/>
      <c r="BC213" s="48"/>
      <c r="BD213" s="33"/>
      <c r="BE213" s="146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</row>
    <row r="214" spans="1:184" s="13" customFormat="1" x14ac:dyDescent="0.25">
      <c r="A214" s="4"/>
      <c r="B214" s="4"/>
      <c r="C214" s="4"/>
      <c r="D214" s="4"/>
      <c r="E214" s="4"/>
      <c r="F214" s="4"/>
      <c r="G214" s="4"/>
      <c r="H214" s="7"/>
      <c r="I214" s="4"/>
      <c r="J214" s="4"/>
      <c r="K214" s="5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 s="60"/>
      <c r="AL214" s="65"/>
      <c r="AM214" s="7"/>
      <c r="AN214" s="7"/>
      <c r="AO214" s="7"/>
      <c r="AP214" s="7"/>
      <c r="AQ214" s="7"/>
      <c r="AR214" s="7"/>
      <c r="AS214" s="7"/>
      <c r="AT214" s="7"/>
      <c r="AU214" s="7"/>
      <c r="AV214" s="8"/>
      <c r="AW214" s="8"/>
      <c r="AX214" s="8"/>
      <c r="AY214" s="8"/>
      <c r="AZ214" s="8"/>
      <c r="BA214" s="48"/>
      <c r="BB214" s="48"/>
      <c r="BC214" s="48"/>
      <c r="BD214" s="33"/>
      <c r="BE214" s="146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</row>
    <row r="215" spans="1:184" s="13" customFormat="1" x14ac:dyDescent="0.25">
      <c r="A215" s="31"/>
      <c r="B215" s="31"/>
      <c r="C215" s="4"/>
      <c r="D215" s="4"/>
      <c r="E215" s="4"/>
      <c r="F215" s="4"/>
      <c r="G215" s="4"/>
      <c r="H215" s="7"/>
      <c r="I215" s="4"/>
      <c r="J215" s="4"/>
      <c r="K215" s="5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 s="60"/>
      <c r="AL215" s="65"/>
      <c r="AM215" s="7"/>
      <c r="AN215" s="7"/>
      <c r="AO215" s="7"/>
      <c r="AP215" s="7"/>
      <c r="AQ215" s="7"/>
      <c r="AR215" s="7"/>
      <c r="AS215" s="7"/>
      <c r="AT215" s="7"/>
      <c r="AU215" s="7"/>
      <c r="AV215" s="8"/>
      <c r="AW215" s="8"/>
      <c r="AX215" s="8"/>
      <c r="AY215" s="8"/>
      <c r="AZ215" s="8"/>
      <c r="BA215" s="49"/>
      <c r="BB215" s="49"/>
      <c r="BC215" s="49"/>
      <c r="BD215" s="33"/>
      <c r="BE215" s="146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</row>
    <row r="216" spans="1:184" x14ac:dyDescent="0.25">
      <c r="A216" s="38"/>
      <c r="B216" s="38"/>
      <c r="C216" s="4"/>
      <c r="D216" s="4"/>
      <c r="E216" s="4"/>
      <c r="F216" s="4"/>
      <c r="G216" s="4"/>
      <c r="H216" s="7"/>
      <c r="I216" s="4"/>
      <c r="J216" s="4"/>
      <c r="K216" s="5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 s="60"/>
      <c r="AL216" s="65"/>
      <c r="AM216" s="7"/>
      <c r="AN216" s="7"/>
      <c r="AO216" s="7"/>
      <c r="AP216" s="7"/>
      <c r="AQ216" s="7"/>
      <c r="AR216" s="7"/>
      <c r="AS216" s="7"/>
      <c r="AT216" s="7"/>
      <c r="AU216" s="7"/>
      <c r="AV216" s="8"/>
      <c r="AW216" s="8"/>
      <c r="AX216" s="8"/>
      <c r="AY216" s="8"/>
      <c r="AZ216" s="8"/>
      <c r="BA216" s="49"/>
      <c r="BB216" s="49"/>
      <c r="BC216" s="49"/>
    </row>
    <row r="217" spans="1:184" s="13" customFormat="1" x14ac:dyDescent="0.25">
      <c r="A217" s="4"/>
      <c r="B217" s="4"/>
      <c r="C217" s="4"/>
      <c r="D217" s="4"/>
      <c r="E217" s="4"/>
      <c r="F217" s="4"/>
      <c r="G217" s="4"/>
      <c r="H217" s="7"/>
      <c r="I217" s="4"/>
      <c r="J217" s="4"/>
      <c r="K217" s="5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/>
      <c r="AJ217" s="60"/>
      <c r="AK217" s="60"/>
      <c r="AL217" s="65"/>
      <c r="AM217" s="7"/>
      <c r="AN217" s="7"/>
      <c r="AO217" s="7"/>
      <c r="AP217" s="7"/>
      <c r="AQ217" s="7"/>
      <c r="AR217" s="7"/>
      <c r="AS217" s="7"/>
      <c r="AT217" s="7"/>
      <c r="AU217" s="7"/>
      <c r="AV217" s="8"/>
      <c r="AW217" s="8"/>
      <c r="AX217" s="8"/>
      <c r="AY217" s="8"/>
      <c r="AZ217" s="8"/>
      <c r="BA217" s="48"/>
      <c r="BB217" s="48"/>
      <c r="BC217" s="48"/>
      <c r="BD217" s="33"/>
      <c r="BE217" s="146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</row>
    <row r="218" spans="1:184" s="13" customFormat="1" x14ac:dyDescent="0.25">
      <c r="A218" s="4"/>
      <c r="B218" s="4"/>
      <c r="C218" s="4"/>
      <c r="D218" s="4"/>
      <c r="E218" s="4"/>
      <c r="F218" s="4"/>
      <c r="G218" s="4"/>
      <c r="H218" s="7"/>
      <c r="I218" s="4"/>
      <c r="J218" s="4"/>
      <c r="K218" s="5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/>
      <c r="AJ218" s="60"/>
      <c r="AK218" s="60"/>
      <c r="AL218" s="65"/>
      <c r="AM218" s="7"/>
      <c r="AN218" s="7"/>
      <c r="AO218" s="7"/>
      <c r="AP218" s="7"/>
      <c r="AQ218" s="7"/>
      <c r="AR218" s="7"/>
      <c r="AS218" s="7"/>
      <c r="AT218" s="7"/>
      <c r="AU218" s="7"/>
      <c r="AV218" s="8"/>
      <c r="AW218" s="8"/>
      <c r="AX218" s="8"/>
      <c r="AY218" s="8"/>
      <c r="AZ218" s="8"/>
      <c r="BA218" s="48"/>
      <c r="BB218" s="48"/>
      <c r="BC218" s="48"/>
      <c r="BD218" s="33"/>
      <c r="BE218" s="146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</row>
    <row r="219" spans="1:184" s="13" customFormat="1" x14ac:dyDescent="0.25">
      <c r="A219" s="4"/>
      <c r="B219" s="4"/>
      <c r="C219" s="4"/>
      <c r="D219" s="4"/>
      <c r="E219" s="4"/>
      <c r="F219" s="4"/>
      <c r="G219" s="4"/>
      <c r="H219" s="7"/>
      <c r="I219" s="4"/>
      <c r="J219" s="4"/>
      <c r="K219" s="5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5"/>
      <c r="AM219" s="7"/>
      <c r="AN219" s="7"/>
      <c r="AO219" s="7"/>
      <c r="AP219" s="7"/>
      <c r="AQ219" s="7"/>
      <c r="AR219" s="7"/>
      <c r="AS219" s="7"/>
      <c r="AT219" s="7"/>
      <c r="AU219" s="7"/>
      <c r="AV219" s="8"/>
      <c r="AW219" s="8"/>
      <c r="AX219" s="8"/>
      <c r="AY219" s="8"/>
      <c r="AZ219" s="8"/>
      <c r="BA219" s="48"/>
      <c r="BB219" s="48"/>
      <c r="BC219" s="48"/>
      <c r="BD219" s="33"/>
      <c r="BE219" s="146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</row>
    <row r="220" spans="1:184" x14ac:dyDescent="0.25">
      <c r="A220" s="4"/>
      <c r="B220" s="4"/>
      <c r="C220" s="4"/>
      <c r="D220" s="4"/>
      <c r="E220" s="4"/>
      <c r="F220" s="4"/>
      <c r="G220" s="4"/>
      <c r="H220" s="7"/>
      <c r="I220" s="4"/>
      <c r="J220" s="4"/>
      <c r="K220" s="16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60"/>
      <c r="AJ220" s="60"/>
      <c r="AK220" s="60"/>
      <c r="AL220" s="65"/>
      <c r="AM220" s="7"/>
      <c r="AN220" s="7"/>
      <c r="AO220" s="7"/>
      <c r="AP220" s="7"/>
      <c r="AQ220" s="7"/>
      <c r="AR220" s="7"/>
      <c r="AS220" s="7"/>
      <c r="AT220" s="7"/>
      <c r="AU220" s="7"/>
      <c r="AV220" s="8"/>
      <c r="AW220" s="8"/>
      <c r="AX220" s="8"/>
      <c r="AY220" s="8"/>
      <c r="AZ220" s="8"/>
      <c r="BA220" s="48"/>
      <c r="BB220" s="48"/>
      <c r="BC220" s="48"/>
    </row>
    <row r="221" spans="1:184" x14ac:dyDescent="0.25">
      <c r="A221" s="4"/>
      <c r="B221" s="4"/>
      <c r="C221" s="4"/>
      <c r="D221" s="4"/>
      <c r="E221" s="4"/>
      <c r="F221" s="4"/>
      <c r="G221" s="4"/>
      <c r="H221" s="7"/>
      <c r="I221" s="4"/>
      <c r="J221" s="4"/>
      <c r="K221" s="16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130"/>
      <c r="AM221" s="7"/>
      <c r="AN221" s="7"/>
      <c r="AO221" s="7"/>
      <c r="AP221" s="7"/>
      <c r="AQ221" s="7"/>
      <c r="AR221" s="7"/>
      <c r="AS221" s="7"/>
      <c r="AT221" s="7"/>
      <c r="AU221" s="7"/>
      <c r="AV221" s="8"/>
      <c r="AW221" s="8"/>
      <c r="AX221" s="8"/>
      <c r="AY221" s="8"/>
      <c r="AZ221" s="8"/>
      <c r="BA221" s="48"/>
      <c r="BB221" s="48"/>
      <c r="BC221" s="48"/>
    </row>
    <row r="222" spans="1:184" x14ac:dyDescent="0.25">
      <c r="A222" s="4"/>
      <c r="B222" s="4"/>
      <c r="C222" s="17"/>
      <c r="D222" s="17"/>
      <c r="E222" s="17"/>
      <c r="F222" s="17"/>
      <c r="G222" s="4"/>
      <c r="H222" s="7"/>
      <c r="I222" s="4"/>
      <c r="J222" s="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130"/>
      <c r="AM222" s="7"/>
      <c r="AN222" s="7"/>
      <c r="AO222" s="7"/>
      <c r="AP222" s="7"/>
      <c r="AQ222" s="7"/>
      <c r="AR222" s="7"/>
      <c r="AS222" s="7"/>
      <c r="AT222" s="7"/>
      <c r="AU222" s="7"/>
      <c r="AV222" s="8"/>
      <c r="AW222" s="8"/>
      <c r="AX222" s="8"/>
      <c r="AY222" s="8"/>
      <c r="AZ222" s="8"/>
      <c r="BA222" s="48"/>
      <c r="BB222" s="48"/>
      <c r="BC222" s="48"/>
      <c r="BE222" s="157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  <c r="DD222" s="28"/>
      <c r="DE222" s="28"/>
      <c r="DF222" s="28"/>
      <c r="DG222" s="28"/>
      <c r="DH222" s="28"/>
      <c r="DI222" s="28"/>
      <c r="DJ222" s="28"/>
      <c r="DK222" s="28"/>
      <c r="DL222" s="28"/>
      <c r="DM222" s="28"/>
      <c r="DN222" s="28"/>
      <c r="DO222" s="28"/>
      <c r="DP222" s="28"/>
      <c r="DQ222" s="28"/>
      <c r="DR222" s="28"/>
      <c r="DS222" s="28"/>
      <c r="DT222" s="28"/>
      <c r="DU222" s="28"/>
      <c r="DV222" s="28"/>
      <c r="DW222" s="28"/>
      <c r="DX222" s="28"/>
      <c r="DY222" s="28"/>
      <c r="DZ222" s="28"/>
      <c r="EA222" s="28"/>
      <c r="EB222" s="28"/>
      <c r="EC222" s="28"/>
      <c r="ED222" s="28"/>
      <c r="EE222" s="28"/>
      <c r="EF222" s="28"/>
      <c r="EG222" s="28"/>
      <c r="EH222" s="28"/>
      <c r="EI222" s="28"/>
      <c r="EJ222" s="28"/>
      <c r="EK222" s="28"/>
      <c r="EL222" s="28"/>
      <c r="EM222" s="28"/>
      <c r="EN222" s="28"/>
      <c r="EO222" s="28"/>
      <c r="EP222" s="28"/>
      <c r="EQ222" s="28"/>
      <c r="ER222" s="28"/>
      <c r="ES222" s="28"/>
      <c r="ET222" s="28"/>
      <c r="EU222" s="28"/>
      <c r="EV222" s="28"/>
      <c r="EW222" s="28"/>
      <c r="EX222" s="28"/>
      <c r="EY222" s="28"/>
      <c r="EZ222" s="28"/>
      <c r="FA222" s="28"/>
      <c r="FB222" s="28"/>
      <c r="FC222" s="28"/>
      <c r="FD222" s="28"/>
      <c r="FE222" s="28"/>
      <c r="FF222" s="28"/>
      <c r="FG222" s="28"/>
      <c r="FH222" s="28"/>
      <c r="FI222" s="28"/>
      <c r="FJ222" s="28"/>
      <c r="FK222" s="28"/>
      <c r="FL222" s="28"/>
      <c r="FM222" s="28"/>
      <c r="FN222" s="28"/>
      <c r="FO222" s="28"/>
      <c r="FP222" s="28"/>
      <c r="FQ222" s="28"/>
      <c r="FR222" s="28"/>
      <c r="FS222" s="28"/>
      <c r="FT222" s="28"/>
      <c r="FU222" s="28"/>
      <c r="FV222" s="28"/>
      <c r="FW222" s="28"/>
      <c r="FX222" s="28"/>
      <c r="FY222" s="28"/>
      <c r="FZ222" s="28"/>
      <c r="GA222" s="28"/>
      <c r="GB222" s="28"/>
    </row>
    <row r="223" spans="1:184" x14ac:dyDescent="0.25">
      <c r="A223" s="38"/>
      <c r="B223" s="38"/>
      <c r="C223" s="4"/>
      <c r="D223" s="4"/>
      <c r="E223" s="4"/>
      <c r="F223" s="4"/>
      <c r="G223" s="4"/>
      <c r="H223" s="7"/>
      <c r="I223" s="4"/>
      <c r="J223" s="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130"/>
      <c r="AM223" s="7"/>
      <c r="AN223" s="7"/>
      <c r="AO223" s="7"/>
      <c r="AP223" s="7"/>
      <c r="AQ223" s="7"/>
      <c r="AR223" s="7"/>
      <c r="AS223" s="7"/>
      <c r="AT223" s="7"/>
      <c r="AU223" s="7"/>
      <c r="AV223" s="8"/>
      <c r="AW223" s="8"/>
      <c r="AX223" s="8"/>
      <c r="AY223" s="8"/>
      <c r="AZ223" s="8"/>
      <c r="BA223" s="49"/>
      <c r="BB223" s="49"/>
      <c r="BC223" s="49"/>
    </row>
    <row r="224" spans="1:184" x14ac:dyDescent="0.25">
      <c r="A224" s="31"/>
      <c r="B224" s="31"/>
      <c r="C224" s="63"/>
      <c r="D224" s="63"/>
      <c r="E224" s="4"/>
      <c r="F224" s="4"/>
      <c r="G224" s="4"/>
      <c r="H224" s="7"/>
      <c r="I224" s="4"/>
      <c r="J224" s="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130"/>
      <c r="AM224" s="7"/>
      <c r="AN224" s="7"/>
      <c r="AO224" s="7"/>
      <c r="AP224" s="7"/>
      <c r="AQ224" s="7"/>
      <c r="AR224" s="7"/>
      <c r="AS224" s="7"/>
      <c r="AT224" s="7"/>
      <c r="AU224" s="7"/>
      <c r="AV224" s="8"/>
      <c r="AW224" s="8"/>
      <c r="AX224" s="8"/>
      <c r="AY224" s="8"/>
      <c r="AZ224" s="9"/>
      <c r="BA224" s="49"/>
      <c r="BB224" s="49"/>
      <c r="BC224" s="49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</row>
    <row r="225" spans="1:184" x14ac:dyDescent="0.25">
      <c r="A225" s="4"/>
      <c r="B225" s="4"/>
      <c r="C225" s="4"/>
      <c r="D225" s="4"/>
      <c r="E225" s="4"/>
      <c r="F225" s="4"/>
      <c r="G225" s="4"/>
      <c r="H225" s="7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130"/>
      <c r="AM225" s="7"/>
      <c r="AN225" s="7"/>
      <c r="AO225" s="7"/>
      <c r="AP225" s="7"/>
      <c r="AQ225" s="7"/>
      <c r="AR225" s="7"/>
      <c r="AS225" s="7"/>
      <c r="AT225" s="7"/>
      <c r="AU225" s="7"/>
      <c r="AV225" s="8"/>
      <c r="AW225" s="8"/>
      <c r="AX225" s="8"/>
      <c r="AY225" s="8"/>
      <c r="AZ225" s="8"/>
      <c r="BA225" s="48"/>
      <c r="BB225" s="48"/>
      <c r="BC225" s="48"/>
    </row>
    <row r="226" spans="1:184" x14ac:dyDescent="0.25">
      <c r="A226" s="36"/>
      <c r="B226" s="36"/>
      <c r="C226" s="36"/>
      <c r="D226" s="36"/>
      <c r="E226" s="36"/>
      <c r="F226" s="36"/>
      <c r="G226" s="36"/>
      <c r="AV226" s="10"/>
      <c r="AW226" s="10"/>
      <c r="AX226" s="10"/>
      <c r="AY226" s="10"/>
      <c r="AZ226" s="8"/>
      <c r="BA226" s="48"/>
      <c r="BB226" s="48"/>
      <c r="BC226" s="48"/>
    </row>
    <row r="227" spans="1:184" x14ac:dyDescent="0.25">
      <c r="A227" s="4"/>
      <c r="B227" s="4"/>
      <c r="C227" s="4"/>
      <c r="D227" s="4"/>
      <c r="E227" s="4"/>
      <c r="F227" s="4"/>
      <c r="G227" s="4"/>
      <c r="H227" s="7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130"/>
      <c r="AM227" s="7"/>
      <c r="AN227" s="7"/>
      <c r="AO227" s="7"/>
      <c r="AP227" s="7"/>
      <c r="AQ227" s="7"/>
      <c r="AR227" s="7"/>
      <c r="AS227" s="7"/>
      <c r="AT227" s="7"/>
      <c r="AU227" s="7"/>
      <c r="AV227" s="8"/>
      <c r="AW227" s="8"/>
      <c r="AX227" s="8"/>
      <c r="AY227" s="8"/>
      <c r="AZ227" s="8"/>
      <c r="BA227" s="48"/>
      <c r="BB227" s="48"/>
      <c r="BC227" s="48"/>
    </row>
    <row r="228" spans="1:184" x14ac:dyDescent="0.25">
      <c r="A228" s="4"/>
      <c r="B228" s="4"/>
      <c r="C228" s="4"/>
      <c r="D228" s="4"/>
      <c r="E228" s="4"/>
      <c r="F228" s="4"/>
      <c r="G228" s="4"/>
      <c r="H228" s="7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130"/>
      <c r="AM228" s="7"/>
      <c r="AN228" s="7"/>
      <c r="AO228" s="7"/>
      <c r="AP228" s="7"/>
      <c r="AQ228" s="7"/>
      <c r="AR228" s="7"/>
      <c r="AS228" s="7"/>
      <c r="AT228" s="7"/>
      <c r="AU228" s="7"/>
      <c r="AV228" s="8"/>
      <c r="AW228" s="8"/>
      <c r="AX228" s="8"/>
      <c r="AY228" s="8"/>
      <c r="AZ228" s="8"/>
      <c r="BA228" s="52"/>
      <c r="BB228" s="52"/>
      <c r="BC228" s="52"/>
      <c r="BD228" s="35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</row>
    <row r="229" spans="1:184" s="28" customFormat="1" x14ac:dyDescent="0.25">
      <c r="A229" s="42"/>
      <c r="B229" s="42"/>
      <c r="C229" s="42"/>
      <c r="D229" s="42"/>
      <c r="E229" s="42"/>
      <c r="F229" s="42"/>
      <c r="G229" s="42"/>
      <c r="H229" s="44"/>
      <c r="I229" s="42"/>
      <c r="J229" s="42"/>
      <c r="K229" s="72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132"/>
      <c r="AM229" s="44"/>
      <c r="AN229" s="44"/>
      <c r="AO229" s="44"/>
      <c r="AP229" s="44"/>
      <c r="AQ229" s="44"/>
      <c r="AR229" s="44"/>
      <c r="AS229" s="44"/>
      <c r="AT229" s="44"/>
      <c r="AU229" s="44"/>
      <c r="AV229" s="45"/>
      <c r="AW229" s="45"/>
      <c r="AX229" s="45"/>
      <c r="AY229" s="45"/>
      <c r="AZ229" s="45"/>
      <c r="BA229" s="48"/>
      <c r="BB229" s="48"/>
      <c r="BC229" s="48"/>
      <c r="BD229" s="32"/>
      <c r="BE229" s="146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</row>
    <row r="230" spans="1:184" x14ac:dyDescent="0.25">
      <c r="A230" s="64"/>
      <c r="B230" s="64"/>
      <c r="C230" s="64"/>
      <c r="D230" s="64"/>
      <c r="E230" s="64"/>
      <c r="F230" s="64"/>
      <c r="G230" s="64"/>
      <c r="H230" s="75"/>
      <c r="I230" s="64"/>
      <c r="J230" s="64"/>
      <c r="K230" s="73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133"/>
      <c r="AM230" s="75"/>
      <c r="AN230" s="75"/>
      <c r="AO230" s="75"/>
      <c r="AP230" s="75"/>
      <c r="AQ230" s="75"/>
      <c r="AR230" s="75"/>
      <c r="AS230" s="75"/>
      <c r="AT230" s="75"/>
      <c r="AU230" s="75"/>
      <c r="AV230" s="76"/>
      <c r="AW230" s="76"/>
      <c r="AX230" s="76"/>
      <c r="AY230" s="76"/>
      <c r="AZ230" s="45"/>
      <c r="BA230" s="48"/>
      <c r="BB230" s="48"/>
      <c r="BC230" s="48"/>
      <c r="BD230" s="32"/>
      <c r="BE230" s="157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  <c r="DN230" s="28"/>
      <c r="DO230" s="28"/>
      <c r="DP230" s="28"/>
      <c r="DQ230" s="28"/>
      <c r="DR230" s="28"/>
      <c r="DS230" s="28"/>
      <c r="DT230" s="28"/>
      <c r="DU230" s="28"/>
      <c r="DV230" s="28"/>
      <c r="DW230" s="28"/>
      <c r="DX230" s="28"/>
      <c r="DY230" s="28"/>
      <c r="DZ230" s="28"/>
      <c r="EA230" s="28"/>
      <c r="EB230" s="28"/>
      <c r="EC230" s="28"/>
      <c r="ED230" s="28"/>
      <c r="EE230" s="28"/>
      <c r="EF230" s="28"/>
      <c r="EG230" s="28"/>
      <c r="EH230" s="28"/>
      <c r="EI230" s="28"/>
      <c r="EJ230" s="28"/>
      <c r="EK230" s="28"/>
      <c r="EL230" s="28"/>
      <c r="EM230" s="28"/>
      <c r="EN230" s="28"/>
      <c r="EO230" s="28"/>
      <c r="EP230" s="28"/>
      <c r="EQ230" s="28"/>
      <c r="ER230" s="28"/>
      <c r="ES230" s="28"/>
      <c r="ET230" s="28"/>
      <c r="EU230" s="28"/>
      <c r="EV230" s="28"/>
      <c r="EW230" s="28"/>
      <c r="EX230" s="28"/>
      <c r="EY230" s="28"/>
      <c r="EZ230" s="28"/>
      <c r="FA230" s="28"/>
      <c r="FB230" s="28"/>
      <c r="FC230" s="28"/>
      <c r="FD230" s="28"/>
      <c r="FE230" s="28"/>
      <c r="FF230" s="28"/>
      <c r="FG230" s="28"/>
      <c r="FH230" s="28"/>
      <c r="FI230" s="28"/>
      <c r="FJ230" s="28"/>
      <c r="FK230" s="28"/>
      <c r="FL230" s="28"/>
      <c r="FM230" s="28"/>
      <c r="FN230" s="28"/>
      <c r="FO230" s="28"/>
      <c r="FP230" s="28"/>
      <c r="FQ230" s="28"/>
      <c r="FR230" s="28"/>
      <c r="FS230" s="28"/>
      <c r="FT230" s="28"/>
      <c r="FU230" s="28"/>
      <c r="FV230" s="28"/>
      <c r="FW230" s="28"/>
      <c r="FX230" s="28"/>
      <c r="FY230" s="28"/>
      <c r="FZ230" s="28"/>
      <c r="GA230" s="28"/>
      <c r="GB230" s="28"/>
    </row>
    <row r="231" spans="1:184" s="12" customFormat="1" x14ac:dyDescent="0.25">
      <c r="C231" s="4"/>
      <c r="D231" s="4"/>
      <c r="E231" s="4"/>
      <c r="F231" s="4"/>
      <c r="G231" s="4"/>
      <c r="H231" s="7"/>
      <c r="I231" s="4"/>
      <c r="J231" s="4"/>
      <c r="K231" s="60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130"/>
      <c r="AM231" s="7"/>
      <c r="AN231" s="7"/>
      <c r="AO231" s="7"/>
      <c r="AP231" s="7"/>
      <c r="AQ231" s="7"/>
      <c r="AR231" s="7"/>
      <c r="AS231" s="7"/>
      <c r="AT231" s="7"/>
      <c r="AU231" s="7"/>
      <c r="AV231" s="9"/>
      <c r="AW231" s="9"/>
      <c r="AX231" s="9"/>
      <c r="AY231" s="9"/>
      <c r="AZ231" s="9"/>
      <c r="BA231" s="48"/>
      <c r="BB231" s="48"/>
      <c r="BC231" s="48"/>
      <c r="BD231" s="32"/>
      <c r="BE231" s="148"/>
    </row>
    <row r="232" spans="1:184" x14ac:dyDescent="0.25">
      <c r="A232" s="12"/>
      <c r="B232" s="12"/>
      <c r="C232" s="4"/>
      <c r="D232" s="4"/>
      <c r="E232" s="4"/>
      <c r="F232" s="4"/>
      <c r="G232" s="4"/>
      <c r="H232" s="7"/>
      <c r="I232" s="4"/>
      <c r="J232" s="4"/>
      <c r="K232" s="60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130"/>
      <c r="AM232" s="7"/>
      <c r="AN232" s="7"/>
      <c r="AO232" s="7"/>
      <c r="AP232" s="7"/>
      <c r="AQ232" s="7"/>
      <c r="AR232" s="7"/>
      <c r="AS232" s="7"/>
      <c r="AT232" s="7"/>
      <c r="AU232" s="7"/>
      <c r="AV232" s="9"/>
      <c r="AW232" s="9"/>
      <c r="AX232" s="9"/>
      <c r="AY232" s="9"/>
      <c r="AZ232" s="9"/>
      <c r="BA232" s="48"/>
      <c r="BB232" s="48"/>
      <c r="BC232" s="48"/>
      <c r="BD232" s="32"/>
      <c r="BE232" s="158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</row>
    <row r="233" spans="1:184" x14ac:dyDescent="0.25">
      <c r="A233" s="12"/>
      <c r="B233" s="12"/>
      <c r="C233" s="4"/>
      <c r="D233" s="4"/>
      <c r="E233" s="4"/>
      <c r="F233" s="4"/>
      <c r="G233" s="4"/>
      <c r="H233" s="7"/>
      <c r="I233" s="4"/>
      <c r="J233" s="4"/>
      <c r="K233" s="60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130"/>
      <c r="AM233" s="7"/>
      <c r="AN233" s="7"/>
      <c r="AO233" s="7"/>
      <c r="AP233" s="7"/>
      <c r="AQ233" s="7"/>
      <c r="AR233" s="7"/>
      <c r="AS233" s="7"/>
      <c r="AT233" s="7"/>
      <c r="AU233" s="7"/>
      <c r="AV233" s="9"/>
      <c r="AW233" s="9"/>
      <c r="AX233" s="9"/>
      <c r="AY233" s="9"/>
      <c r="AZ233" s="9"/>
      <c r="BA233" s="48"/>
      <c r="BB233" s="48"/>
      <c r="BC233" s="48"/>
      <c r="BD233" s="32"/>
      <c r="BE233" s="158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</row>
    <row r="234" spans="1:184" x14ac:dyDescent="0.25">
      <c r="A234" s="12"/>
      <c r="B234" s="12"/>
      <c r="C234" s="12"/>
      <c r="D234" s="12"/>
      <c r="E234" s="12"/>
      <c r="F234" s="12"/>
      <c r="G234" s="21"/>
      <c r="H234" s="216"/>
      <c r="I234" s="21"/>
      <c r="J234" s="21"/>
      <c r="K234" s="26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34"/>
      <c r="AM234" s="11"/>
      <c r="AN234" s="11"/>
      <c r="AO234" s="11"/>
      <c r="AP234" s="11"/>
      <c r="AQ234" s="11"/>
      <c r="AR234" s="11"/>
      <c r="AS234" s="11"/>
      <c r="AT234" s="11"/>
      <c r="AU234" s="11"/>
      <c r="AV234" s="8"/>
      <c r="AW234" s="8"/>
      <c r="AX234" s="8"/>
      <c r="AY234" s="8"/>
      <c r="AZ234" s="9"/>
      <c r="BA234" s="48"/>
      <c r="BB234" s="48"/>
      <c r="BC234" s="48"/>
      <c r="BE234" s="158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</row>
    <row r="235" spans="1:184" s="12" customFormat="1" x14ac:dyDescent="0.25">
      <c r="A235" s="4"/>
      <c r="B235" s="4"/>
      <c r="C235" s="4"/>
      <c r="D235" s="4"/>
      <c r="E235" s="4"/>
      <c r="F235" s="4"/>
      <c r="G235" s="4"/>
      <c r="H235" s="7"/>
      <c r="I235" s="4"/>
      <c r="J235" s="4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/>
      <c r="AJ235" s="60"/>
      <c r="AK235" s="60"/>
      <c r="AL235" s="65"/>
      <c r="AM235" s="7"/>
      <c r="AN235" s="7"/>
      <c r="AO235" s="7"/>
      <c r="AP235" s="7"/>
      <c r="AQ235" s="7"/>
      <c r="AR235" s="7"/>
      <c r="AS235" s="7"/>
      <c r="AT235" s="7"/>
      <c r="AU235" s="7"/>
      <c r="AV235" s="8"/>
      <c r="AW235" s="8"/>
      <c r="AX235" s="8"/>
      <c r="AY235" s="8"/>
      <c r="AZ235" s="8"/>
      <c r="BA235" s="48"/>
      <c r="BB235" s="48"/>
      <c r="BC235" s="48"/>
      <c r="BD235" s="33"/>
      <c r="BE235" s="159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</row>
    <row r="236" spans="1:184" x14ac:dyDescent="0.25">
      <c r="AV236" s="10"/>
      <c r="AW236" s="10"/>
      <c r="AX236" s="10"/>
      <c r="AY236" s="10"/>
      <c r="BA236" s="57"/>
      <c r="BB236" s="256"/>
      <c r="BC236" s="256"/>
      <c r="BD236" s="54"/>
    </row>
    <row r="237" spans="1:184" x14ac:dyDescent="0.25">
      <c r="AV237" s="10"/>
      <c r="AW237" s="10"/>
      <c r="AX237" s="10"/>
      <c r="AY237" s="10"/>
      <c r="BA237" s="54"/>
      <c r="BB237" s="54"/>
      <c r="BC237" s="54"/>
      <c r="BD237" s="54"/>
    </row>
    <row r="238" spans="1:184" x14ac:dyDescent="0.25">
      <c r="A238" s="23"/>
      <c r="B238" s="23"/>
      <c r="C238" s="23"/>
      <c r="D238" s="23"/>
      <c r="AV238" s="10"/>
      <c r="AW238" s="10"/>
      <c r="AX238" s="10"/>
      <c r="AY238" s="10"/>
      <c r="BA238"/>
      <c r="BB238"/>
      <c r="BC238"/>
      <c r="BD238" s="54"/>
    </row>
    <row r="239" spans="1:184" x14ac:dyDescent="0.25">
      <c r="A239" s="22"/>
      <c r="B239" s="22"/>
      <c r="C239" s="22"/>
      <c r="D239" s="22"/>
      <c r="E239" s="22"/>
      <c r="AV239" s="10"/>
      <c r="AW239" s="10"/>
      <c r="AX239" s="10"/>
      <c r="AY239" s="10"/>
      <c r="BA239"/>
      <c r="BB239"/>
      <c r="BC239"/>
      <c r="BD239" s="54"/>
    </row>
    <row r="240" spans="1:184" x14ac:dyDescent="0.25">
      <c r="A240" s="22"/>
      <c r="B240" s="22"/>
      <c r="C240" s="22"/>
      <c r="D240" s="22"/>
      <c r="E240" s="22"/>
      <c r="F240" s="59"/>
      <c r="G240" s="59"/>
      <c r="H240" s="220"/>
      <c r="I240" s="59"/>
      <c r="J240" s="59"/>
      <c r="AV240" s="10"/>
      <c r="AW240" s="10"/>
      <c r="AX240" s="10"/>
      <c r="AY240" s="10"/>
      <c r="BA240"/>
      <c r="BB240"/>
      <c r="BC240"/>
      <c r="BD240" s="54"/>
    </row>
    <row r="241" spans="1:56" x14ac:dyDescent="0.25">
      <c r="A241" s="22"/>
      <c r="B241" s="22"/>
      <c r="C241" s="22"/>
      <c r="D241" s="22"/>
      <c r="F241" s="59"/>
      <c r="G241" s="59"/>
      <c r="H241" s="220"/>
      <c r="I241" s="59"/>
      <c r="J241" s="59"/>
      <c r="AV241" s="10"/>
      <c r="AW241" s="10"/>
      <c r="AX241" s="10"/>
      <c r="AY241" s="10"/>
      <c r="BA241"/>
      <c r="BB241"/>
      <c r="BC241"/>
      <c r="BD241" s="54"/>
    </row>
    <row r="242" spans="1:56" x14ac:dyDescent="0.25">
      <c r="A242" s="22"/>
      <c r="B242" s="22"/>
      <c r="C242" s="22"/>
      <c r="D242" s="22"/>
      <c r="F242" s="59"/>
      <c r="G242" s="59"/>
      <c r="H242" s="220"/>
      <c r="I242" s="59"/>
      <c r="J242" s="59"/>
      <c r="AV242" s="10"/>
      <c r="AW242" s="10"/>
      <c r="AX242" s="10"/>
      <c r="AY242" s="10"/>
      <c r="BA242"/>
      <c r="BB242"/>
      <c r="BC242"/>
      <c r="BD242" s="54"/>
    </row>
    <row r="243" spans="1:56" x14ac:dyDescent="0.25">
      <c r="A243" s="22"/>
      <c r="B243" s="22"/>
      <c r="C243" s="22"/>
      <c r="D243" s="22"/>
      <c r="F243" s="59"/>
      <c r="G243" s="59"/>
      <c r="H243" s="220"/>
      <c r="I243" s="59"/>
      <c r="J243" s="59"/>
      <c r="AV243" s="10"/>
      <c r="AW243" s="10"/>
      <c r="AX243" s="10"/>
      <c r="AY243" s="10"/>
      <c r="BA243"/>
      <c r="BB243"/>
      <c r="BC243"/>
      <c r="BD243" s="54"/>
    </row>
    <row r="244" spans="1:56" x14ac:dyDescent="0.25">
      <c r="A244" s="22"/>
      <c r="B244" s="22"/>
      <c r="C244" s="22"/>
      <c r="D244" s="22"/>
      <c r="AV244" s="10"/>
      <c r="AW244" s="10"/>
      <c r="AX244" s="10"/>
      <c r="AY244" s="10"/>
      <c r="BA244"/>
      <c r="BB244"/>
      <c r="BC244"/>
      <c r="BD244" s="54"/>
    </row>
    <row r="245" spans="1:56" x14ac:dyDescent="0.25">
      <c r="A245" s="22"/>
      <c r="B245" s="22"/>
      <c r="C245" s="22"/>
      <c r="D245" s="22"/>
      <c r="AV245" s="10"/>
      <c r="AW245" s="10"/>
      <c r="AX245" s="10"/>
      <c r="AY245" s="10"/>
      <c r="BA245"/>
      <c r="BB245"/>
      <c r="BC245"/>
      <c r="BD245" s="54"/>
    </row>
    <row r="246" spans="1:56" x14ac:dyDescent="0.25">
      <c r="A246" s="22"/>
      <c r="B246" s="22"/>
      <c r="C246" s="22"/>
      <c r="D246" s="22"/>
      <c r="AV246" s="10"/>
      <c r="AW246" s="10"/>
      <c r="AX246" s="10"/>
      <c r="AY246" s="10"/>
      <c r="BA246"/>
      <c r="BB246"/>
      <c r="BC246"/>
      <c r="BD246" s="54"/>
    </row>
    <row r="247" spans="1:56" x14ac:dyDescent="0.25">
      <c r="A247" s="22"/>
      <c r="B247" s="22"/>
      <c r="C247" s="22"/>
      <c r="D247" s="22"/>
      <c r="AV247" s="10"/>
      <c r="AW247" s="10"/>
      <c r="AX247" s="10"/>
      <c r="AY247" s="10"/>
      <c r="BA247"/>
      <c r="BB247"/>
      <c r="BC247"/>
      <c r="BD247" s="54"/>
    </row>
    <row r="248" spans="1:56" x14ac:dyDescent="0.25">
      <c r="A248" s="22"/>
      <c r="B248" s="22"/>
      <c r="C248" s="22"/>
      <c r="D248" s="22"/>
      <c r="AV248" s="10"/>
      <c r="AW248" s="10"/>
      <c r="AX248" s="10"/>
      <c r="AY248" s="10"/>
      <c r="BA248"/>
      <c r="BB248"/>
      <c r="BC248"/>
      <c r="BD248" s="54"/>
    </row>
    <row r="249" spans="1:56" x14ac:dyDescent="0.25">
      <c r="A249" s="22"/>
      <c r="B249" s="22"/>
      <c r="C249" s="22"/>
      <c r="D249" s="22"/>
      <c r="AV249" s="10"/>
      <c r="AW249" s="10"/>
      <c r="AX249" s="10"/>
      <c r="AY249" s="10"/>
      <c r="BA249"/>
      <c r="BB249"/>
      <c r="BC249"/>
      <c r="BD249" s="54"/>
    </row>
    <row r="250" spans="1:56" x14ac:dyDescent="0.25">
      <c r="A250" s="22"/>
      <c r="B250" s="22"/>
      <c r="C250" s="22"/>
      <c r="D250" s="22"/>
      <c r="AV250" s="10"/>
      <c r="AW250" s="10"/>
      <c r="AX250" s="10"/>
      <c r="AY250" s="10"/>
      <c r="BA250"/>
      <c r="BB250"/>
      <c r="BC250"/>
      <c r="BD250" s="54"/>
    </row>
    <row r="251" spans="1:56" x14ac:dyDescent="0.25">
      <c r="A251" s="22"/>
      <c r="B251" s="22"/>
      <c r="AV251" s="10"/>
      <c r="AW251" s="10"/>
      <c r="AX251" s="10"/>
      <c r="AY251" s="10"/>
      <c r="BA251"/>
      <c r="BB251"/>
      <c r="BC251"/>
      <c r="BD251" s="54"/>
    </row>
    <row r="252" spans="1:56" x14ac:dyDescent="0.25">
      <c r="AV252" s="10"/>
      <c r="AW252" s="10"/>
      <c r="AX252" s="10"/>
      <c r="AY252" s="10"/>
      <c r="BA252"/>
      <c r="BB252"/>
      <c r="BC252"/>
      <c r="BD252" s="54"/>
    </row>
    <row r="253" spans="1:56" x14ac:dyDescent="0.25">
      <c r="AV253" s="10"/>
      <c r="AW253" s="10"/>
      <c r="AX253" s="10"/>
      <c r="AY253" s="10"/>
      <c r="BA253"/>
      <c r="BB253"/>
      <c r="BC253"/>
      <c r="BD253" s="54"/>
    </row>
    <row r="254" spans="1:56" x14ac:dyDescent="0.25">
      <c r="AV254" s="10"/>
      <c r="AW254" s="10"/>
      <c r="AX254" s="10"/>
      <c r="AY254" s="10"/>
      <c r="BA254"/>
      <c r="BB254"/>
      <c r="BC254"/>
      <c r="BD254" s="54"/>
    </row>
    <row r="255" spans="1:56" x14ac:dyDescent="0.25">
      <c r="AV255" s="10"/>
      <c r="AW255" s="10"/>
      <c r="AX255" s="10"/>
      <c r="AY255" s="10"/>
      <c r="BA255"/>
      <c r="BB255"/>
      <c r="BC255"/>
      <c r="BD255" s="54"/>
    </row>
    <row r="256" spans="1:56" x14ac:dyDescent="0.25">
      <c r="AV256" s="10"/>
      <c r="AW256" s="10"/>
      <c r="AX256" s="10"/>
      <c r="AY256" s="10"/>
      <c r="BA256"/>
      <c r="BB256"/>
      <c r="BC256"/>
      <c r="BD256" s="54"/>
    </row>
    <row r="257" spans="48:56" x14ac:dyDescent="0.25">
      <c r="AV257" s="10"/>
      <c r="AW257" s="10"/>
      <c r="AX257" s="10"/>
      <c r="AY257" s="10"/>
      <c r="BA257"/>
      <c r="BB257"/>
      <c r="BC257"/>
      <c r="BD257" s="54"/>
    </row>
    <row r="258" spans="48:56" x14ac:dyDescent="0.25">
      <c r="AV258" s="10"/>
      <c r="AW258" s="10"/>
      <c r="AX258" s="10"/>
      <c r="AY258" s="10"/>
      <c r="BA258"/>
      <c r="BB258"/>
      <c r="BC258"/>
      <c r="BD258" s="54"/>
    </row>
    <row r="259" spans="48:56" x14ac:dyDescent="0.25">
      <c r="AV259" s="10"/>
      <c r="AW259" s="10"/>
      <c r="AX259" s="10"/>
      <c r="AY259" s="10"/>
      <c r="BA259"/>
      <c r="BB259"/>
      <c r="BC259"/>
      <c r="BD259" s="54"/>
    </row>
    <row r="260" spans="48:56" x14ac:dyDescent="0.25">
      <c r="AV260" s="10"/>
      <c r="AW260" s="10"/>
      <c r="AX260" s="10"/>
      <c r="AY260" s="10"/>
      <c r="BA260"/>
      <c r="BB260"/>
      <c r="BC260"/>
      <c r="BD260" s="54"/>
    </row>
    <row r="261" spans="48:56" x14ac:dyDescent="0.25">
      <c r="AV261" s="10"/>
      <c r="AW261" s="10"/>
      <c r="AX261" s="10"/>
      <c r="AY261" s="10"/>
      <c r="BA261"/>
      <c r="BB261"/>
      <c r="BC261"/>
      <c r="BD261" s="54"/>
    </row>
    <row r="262" spans="48:56" x14ac:dyDescent="0.25">
      <c r="AV262" s="10"/>
      <c r="AW262" s="10"/>
      <c r="AX262" s="10"/>
      <c r="AY262" s="10"/>
      <c r="BA262"/>
      <c r="BB262"/>
      <c r="BC262"/>
      <c r="BD262" s="54"/>
    </row>
    <row r="263" spans="48:56" x14ac:dyDescent="0.25">
      <c r="AV263" s="10"/>
      <c r="AW263" s="10"/>
      <c r="AX263" s="10"/>
      <c r="AY263" s="10"/>
      <c r="BA263"/>
      <c r="BB263"/>
      <c r="BC263"/>
      <c r="BD263" s="54"/>
    </row>
    <row r="264" spans="48:56" x14ac:dyDescent="0.25">
      <c r="AV264" s="10"/>
      <c r="AW264" s="10"/>
      <c r="AX264" s="10"/>
      <c r="AY264" s="10"/>
      <c r="BA264"/>
      <c r="BB264"/>
      <c r="BC264"/>
      <c r="BD264" s="54"/>
    </row>
    <row r="265" spans="48:56" x14ac:dyDescent="0.25">
      <c r="AV265" s="10"/>
      <c r="AW265" s="10"/>
      <c r="AX265" s="10"/>
      <c r="AY265" s="10"/>
      <c r="BA265"/>
      <c r="BB265"/>
      <c r="BC265"/>
      <c r="BD265" s="54"/>
    </row>
    <row r="266" spans="48:56" x14ac:dyDescent="0.25">
      <c r="AV266" s="10"/>
      <c r="AW266" s="10"/>
      <c r="AX266" s="10"/>
      <c r="AY266" s="10"/>
      <c r="BA266"/>
      <c r="BB266"/>
      <c r="BC266"/>
      <c r="BD266" s="54"/>
    </row>
    <row r="267" spans="48:56" x14ac:dyDescent="0.25">
      <c r="AV267" s="10"/>
      <c r="AW267" s="10"/>
      <c r="AX267" s="10"/>
      <c r="AY267" s="10"/>
      <c r="BA267"/>
      <c r="BB267"/>
      <c r="BC267"/>
      <c r="BD267" s="54"/>
    </row>
    <row r="268" spans="48:56" x14ac:dyDescent="0.25">
      <c r="AV268" s="10"/>
      <c r="AW268" s="10"/>
      <c r="AX268" s="10"/>
      <c r="AY268" s="10"/>
      <c r="BA268"/>
      <c r="BB268"/>
      <c r="BC268"/>
      <c r="BD268" s="54"/>
    </row>
    <row r="269" spans="48:56" x14ac:dyDescent="0.25">
      <c r="AV269" s="10"/>
      <c r="AW269" s="10"/>
      <c r="AX269" s="10"/>
      <c r="AY269" s="10"/>
      <c r="BA269"/>
      <c r="BB269"/>
      <c r="BC269"/>
      <c r="BD269" s="54"/>
    </row>
    <row r="270" spans="48:56" x14ac:dyDescent="0.25">
      <c r="AV270" s="10"/>
      <c r="AW270" s="10"/>
      <c r="AX270" s="10"/>
      <c r="AY270" s="10"/>
      <c r="BA270"/>
      <c r="BB270"/>
      <c r="BC270"/>
      <c r="BD270" s="54"/>
    </row>
    <row r="271" spans="48:56" x14ac:dyDescent="0.25">
      <c r="AV271" s="10"/>
      <c r="AW271" s="10"/>
      <c r="AX271" s="10"/>
      <c r="AY271" s="10"/>
      <c r="BA271"/>
      <c r="BB271"/>
      <c r="BC271"/>
      <c r="BD271" s="54"/>
    </row>
    <row r="272" spans="48:56" x14ac:dyDescent="0.25">
      <c r="AV272" s="10"/>
      <c r="AW272" s="10"/>
      <c r="AX272" s="10"/>
      <c r="AY272" s="10"/>
      <c r="BA272"/>
      <c r="BB272"/>
      <c r="BC272"/>
      <c r="BD272" s="54"/>
    </row>
    <row r="273" spans="48:56" x14ac:dyDescent="0.25">
      <c r="AV273" s="10"/>
      <c r="AW273" s="10"/>
      <c r="AX273" s="10"/>
      <c r="AY273" s="10"/>
      <c r="BA273"/>
      <c r="BB273"/>
      <c r="BC273"/>
      <c r="BD273" s="54"/>
    </row>
    <row r="274" spans="48:56" x14ac:dyDescent="0.25">
      <c r="AV274" s="10"/>
      <c r="AW274" s="10"/>
      <c r="AX274" s="10"/>
      <c r="AY274" s="10"/>
      <c r="BA274"/>
      <c r="BB274"/>
      <c r="BC274"/>
      <c r="BD274" s="54"/>
    </row>
    <row r="275" spans="48:56" x14ac:dyDescent="0.25">
      <c r="AV275" s="10"/>
      <c r="AW275" s="10"/>
      <c r="AX275" s="10"/>
      <c r="AY275" s="10"/>
      <c r="BA275"/>
      <c r="BB275"/>
      <c r="BC275"/>
      <c r="BD275" s="54"/>
    </row>
    <row r="276" spans="48:56" x14ac:dyDescent="0.25">
      <c r="AV276" s="10"/>
      <c r="AW276" s="10"/>
      <c r="AX276" s="10"/>
      <c r="AY276" s="10"/>
      <c r="BA276"/>
      <c r="BB276"/>
      <c r="BC276"/>
      <c r="BD276" s="54"/>
    </row>
    <row r="277" spans="48:56" x14ac:dyDescent="0.25">
      <c r="AV277" s="10"/>
      <c r="AW277" s="10"/>
      <c r="AX277" s="10"/>
      <c r="AY277" s="10"/>
      <c r="BA277"/>
      <c r="BB277"/>
      <c r="BC277"/>
      <c r="BD277" s="54"/>
    </row>
    <row r="278" spans="48:56" x14ac:dyDescent="0.25">
      <c r="AV278" s="10"/>
      <c r="AW278" s="10"/>
      <c r="AX278" s="10"/>
      <c r="AY278" s="10"/>
      <c r="BA278"/>
      <c r="BB278"/>
      <c r="BC278"/>
      <c r="BD278" s="54"/>
    </row>
    <row r="279" spans="48:56" x14ac:dyDescent="0.25">
      <c r="AV279" s="10"/>
      <c r="AW279" s="10"/>
      <c r="AX279" s="10"/>
      <c r="AY279" s="10"/>
      <c r="BA279"/>
      <c r="BB279"/>
      <c r="BC279"/>
      <c r="BD279" s="54"/>
    </row>
    <row r="280" spans="48:56" x14ac:dyDescent="0.25">
      <c r="AV280" s="10"/>
      <c r="AW280" s="10"/>
      <c r="AX280" s="10"/>
      <c r="AY280" s="10"/>
      <c r="BA280"/>
      <c r="BB280"/>
      <c r="BC280"/>
      <c r="BD280" s="54"/>
    </row>
    <row r="281" spans="48:56" x14ac:dyDescent="0.25">
      <c r="AV281" s="10"/>
      <c r="AW281" s="10"/>
      <c r="AX281" s="10"/>
      <c r="AY281" s="10"/>
      <c r="BA281"/>
      <c r="BB281"/>
      <c r="BC281"/>
      <c r="BD281" s="54"/>
    </row>
    <row r="282" spans="48:56" x14ac:dyDescent="0.25">
      <c r="AV282" s="10"/>
      <c r="AW282" s="10"/>
      <c r="AX282" s="10"/>
      <c r="AY282" s="10"/>
      <c r="BA282"/>
      <c r="BB282"/>
      <c r="BC282"/>
      <c r="BD282" s="54"/>
    </row>
    <row r="283" spans="48:56" x14ac:dyDescent="0.25">
      <c r="AV283" s="10"/>
      <c r="AW283" s="10"/>
      <c r="AX283" s="10"/>
      <c r="AY283" s="10"/>
      <c r="BA283"/>
      <c r="BB283"/>
      <c r="BC283"/>
      <c r="BD283" s="54"/>
    </row>
    <row r="284" spans="48:56" x14ac:dyDescent="0.25">
      <c r="AV284" s="10"/>
      <c r="AW284" s="10"/>
      <c r="AX284" s="10"/>
      <c r="AY284" s="10"/>
      <c r="BA284"/>
      <c r="BB284"/>
      <c r="BC284"/>
      <c r="BD284" s="54"/>
    </row>
    <row r="285" spans="48:56" x14ac:dyDescent="0.25">
      <c r="AV285" s="10"/>
      <c r="AW285" s="10"/>
      <c r="AX285" s="10"/>
      <c r="AY285" s="10"/>
      <c r="BA285"/>
      <c r="BB285"/>
      <c r="BC285"/>
      <c r="BD285" s="54"/>
    </row>
    <row r="286" spans="48:56" x14ac:dyDescent="0.25">
      <c r="AV286" s="10"/>
      <c r="AW286" s="10"/>
      <c r="AX286" s="10"/>
      <c r="AY286" s="10"/>
      <c r="BA286"/>
      <c r="BB286"/>
      <c r="BC286"/>
      <c r="BD286" s="54"/>
    </row>
    <row r="287" spans="48:56" x14ac:dyDescent="0.25">
      <c r="AV287" s="10"/>
      <c r="AW287" s="10"/>
      <c r="AX287" s="10"/>
      <c r="AY287" s="10"/>
      <c r="BA287"/>
      <c r="BB287"/>
      <c r="BC287"/>
      <c r="BD287" s="54"/>
    </row>
    <row r="288" spans="48:56" x14ac:dyDescent="0.25">
      <c r="AV288" s="10"/>
      <c r="AW288" s="10"/>
      <c r="AX288" s="10"/>
      <c r="AY288" s="10"/>
      <c r="BA288"/>
      <c r="BB288"/>
      <c r="BC288"/>
      <c r="BD288" s="54"/>
    </row>
    <row r="289" spans="48:56" x14ac:dyDescent="0.25">
      <c r="AV289" s="10"/>
      <c r="AW289" s="10"/>
      <c r="AX289" s="10"/>
      <c r="AY289" s="10"/>
      <c r="BA289"/>
      <c r="BB289"/>
      <c r="BC289"/>
      <c r="BD289" s="54"/>
    </row>
    <row r="290" spans="48:56" x14ac:dyDescent="0.25">
      <c r="AV290" s="10"/>
      <c r="AW290" s="10"/>
      <c r="AX290" s="10"/>
      <c r="AY290" s="10"/>
      <c r="BA290"/>
      <c r="BB290"/>
      <c r="BC290"/>
      <c r="BD290" s="54"/>
    </row>
    <row r="291" spans="48:56" x14ac:dyDescent="0.25">
      <c r="AV291" s="10"/>
      <c r="AW291" s="10"/>
      <c r="AX291" s="10"/>
      <c r="AY291" s="10"/>
      <c r="BA291"/>
      <c r="BB291"/>
      <c r="BC291"/>
      <c r="BD291" s="54"/>
    </row>
    <row r="292" spans="48:56" x14ac:dyDescent="0.25">
      <c r="AV292" s="10"/>
      <c r="AW292" s="10"/>
      <c r="AX292" s="10"/>
      <c r="AY292" s="10"/>
      <c r="BA292"/>
      <c r="BB292"/>
      <c r="BC292"/>
      <c r="BD292" s="54"/>
    </row>
    <row r="293" spans="48:56" x14ac:dyDescent="0.25">
      <c r="AV293" s="10"/>
      <c r="AW293" s="10"/>
      <c r="AX293" s="10"/>
      <c r="AY293" s="10"/>
      <c r="BA293"/>
      <c r="BB293"/>
      <c r="BC293"/>
      <c r="BD293" s="54"/>
    </row>
    <row r="294" spans="48:56" x14ac:dyDescent="0.25">
      <c r="AV294" s="10"/>
      <c r="AW294" s="10"/>
      <c r="AX294" s="10"/>
      <c r="AY294" s="10"/>
      <c r="BA294"/>
      <c r="BB294"/>
      <c r="BC294"/>
      <c r="BD294" s="54"/>
    </row>
    <row r="295" spans="48:56" x14ac:dyDescent="0.25">
      <c r="AV295" s="10"/>
      <c r="AW295" s="10"/>
      <c r="AX295" s="10"/>
      <c r="AY295" s="10"/>
      <c r="BA295"/>
      <c r="BB295"/>
      <c r="BC295"/>
      <c r="BD295" s="54"/>
    </row>
    <row r="296" spans="48:56" x14ac:dyDescent="0.25">
      <c r="AV296" s="10"/>
      <c r="AW296" s="10"/>
      <c r="AX296" s="10"/>
      <c r="AY296" s="10"/>
      <c r="BA296"/>
      <c r="BB296"/>
      <c r="BC296"/>
      <c r="BD296" s="54"/>
    </row>
    <row r="297" spans="48:56" x14ac:dyDescent="0.25">
      <c r="AV297" s="10"/>
      <c r="AW297" s="10"/>
      <c r="AX297" s="10"/>
      <c r="AY297" s="10"/>
      <c r="BA297"/>
      <c r="BB297"/>
      <c r="BC297"/>
      <c r="BD297" s="54"/>
    </row>
    <row r="298" spans="48:56" x14ac:dyDescent="0.25">
      <c r="AV298" s="10"/>
      <c r="AW298" s="10"/>
      <c r="AX298" s="10"/>
      <c r="AY298" s="10"/>
      <c r="BA298"/>
      <c r="BB298"/>
      <c r="BC298"/>
      <c r="BD298" s="54"/>
    </row>
    <row r="299" spans="48:56" x14ac:dyDescent="0.25">
      <c r="AV299" s="10"/>
      <c r="AW299" s="10"/>
      <c r="AX299" s="10"/>
      <c r="AY299" s="10"/>
      <c r="BA299"/>
      <c r="BB299"/>
      <c r="BC299"/>
      <c r="BD299" s="54"/>
    </row>
    <row r="300" spans="48:56" x14ac:dyDescent="0.25">
      <c r="AV300" s="10"/>
      <c r="AW300" s="10"/>
      <c r="AX300" s="10"/>
      <c r="AY300" s="10"/>
      <c r="BA300"/>
      <c r="BB300"/>
      <c r="BC300"/>
      <c r="BD300" s="54"/>
    </row>
    <row r="301" spans="48:56" x14ac:dyDescent="0.25">
      <c r="AV301" s="10"/>
      <c r="AW301" s="10"/>
      <c r="AX301" s="10"/>
      <c r="AY301" s="10"/>
      <c r="BA301"/>
      <c r="BB301"/>
      <c r="BC301"/>
      <c r="BD301" s="54"/>
    </row>
    <row r="302" spans="48:56" x14ac:dyDescent="0.25">
      <c r="AV302" s="10"/>
      <c r="AW302" s="10"/>
      <c r="AX302" s="10"/>
      <c r="AY302" s="10"/>
      <c r="BA302"/>
      <c r="BB302"/>
      <c r="BC302"/>
      <c r="BD302" s="54"/>
    </row>
    <row r="303" spans="48:56" x14ac:dyDescent="0.25">
      <c r="AV303" s="10"/>
      <c r="AW303" s="10"/>
      <c r="AX303" s="10"/>
      <c r="AY303" s="10"/>
      <c r="BA303"/>
      <c r="BB303"/>
      <c r="BC303"/>
      <c r="BD303" s="54"/>
    </row>
    <row r="304" spans="48:56" x14ac:dyDescent="0.25">
      <c r="AV304" s="10"/>
      <c r="AW304" s="10"/>
      <c r="AX304" s="10"/>
      <c r="AY304" s="10"/>
      <c r="BA304"/>
      <c r="BB304"/>
      <c r="BC304"/>
      <c r="BD304" s="54"/>
    </row>
    <row r="305" spans="48:56" x14ac:dyDescent="0.25">
      <c r="AV305" s="10"/>
      <c r="AW305" s="10"/>
      <c r="AX305" s="10"/>
      <c r="AY305" s="10"/>
      <c r="BA305"/>
      <c r="BB305"/>
      <c r="BC305"/>
      <c r="BD305" s="54"/>
    </row>
    <row r="306" spans="48:56" x14ac:dyDescent="0.25">
      <c r="AV306" s="10"/>
      <c r="AW306" s="10"/>
      <c r="AX306" s="10"/>
      <c r="AY306" s="10"/>
      <c r="BA306"/>
      <c r="BB306"/>
      <c r="BC306"/>
      <c r="BD306" s="54"/>
    </row>
    <row r="307" spans="48:56" x14ac:dyDescent="0.25">
      <c r="AV307" s="10"/>
      <c r="AW307" s="10"/>
      <c r="AX307" s="10"/>
      <c r="AY307" s="10"/>
      <c r="BA307"/>
      <c r="BB307"/>
      <c r="BC307"/>
      <c r="BD307" s="54"/>
    </row>
    <row r="308" spans="48:56" x14ac:dyDescent="0.25">
      <c r="AV308" s="10"/>
      <c r="AW308" s="10"/>
      <c r="AX308" s="10"/>
      <c r="AY308" s="10"/>
      <c r="BA308"/>
      <c r="BB308"/>
      <c r="BC308"/>
      <c r="BD308" s="54"/>
    </row>
    <row r="309" spans="48:56" x14ac:dyDescent="0.25">
      <c r="AV309" s="10"/>
      <c r="AW309" s="10"/>
      <c r="AX309" s="10"/>
      <c r="AY309" s="10"/>
      <c r="BA309"/>
      <c r="BB309"/>
      <c r="BC309"/>
      <c r="BD309" s="54"/>
    </row>
    <row r="310" spans="48:56" x14ac:dyDescent="0.25">
      <c r="AV310" s="10"/>
      <c r="AW310" s="10"/>
      <c r="AX310" s="10"/>
      <c r="AY310" s="10"/>
      <c r="BA310"/>
      <c r="BB310"/>
      <c r="BC310"/>
      <c r="BD310" s="54"/>
    </row>
    <row r="311" spans="48:56" x14ac:dyDescent="0.25">
      <c r="AV311" s="10"/>
      <c r="AW311" s="10"/>
      <c r="AX311" s="10"/>
      <c r="AY311" s="10"/>
      <c r="BA311"/>
      <c r="BB311"/>
      <c r="BC311"/>
      <c r="BD311" s="54"/>
    </row>
    <row r="312" spans="48:56" x14ac:dyDescent="0.25">
      <c r="AV312" s="10"/>
      <c r="AW312" s="10"/>
      <c r="AX312" s="10"/>
      <c r="AY312" s="10"/>
      <c r="BA312"/>
      <c r="BB312"/>
      <c r="BC312"/>
      <c r="BD312" s="54"/>
    </row>
    <row r="313" spans="48:56" x14ac:dyDescent="0.25">
      <c r="AV313" s="10"/>
      <c r="AW313" s="10"/>
      <c r="AX313" s="10"/>
      <c r="AY313" s="10"/>
      <c r="BA313"/>
      <c r="BB313"/>
      <c r="BC313"/>
      <c r="BD313" s="54"/>
    </row>
    <row r="314" spans="48:56" x14ac:dyDescent="0.25">
      <c r="AV314" s="10"/>
      <c r="AW314" s="10"/>
      <c r="AX314" s="10"/>
      <c r="AY314" s="10"/>
      <c r="BA314"/>
      <c r="BB314"/>
      <c r="BC314"/>
      <c r="BD314" s="54"/>
    </row>
    <row r="315" spans="48:56" x14ac:dyDescent="0.25">
      <c r="AV315" s="10"/>
      <c r="AW315" s="10"/>
      <c r="AX315" s="10"/>
      <c r="AY315" s="10"/>
      <c r="BA315"/>
      <c r="BB315"/>
      <c r="BC315"/>
      <c r="BD315" s="54"/>
    </row>
    <row r="316" spans="48:56" x14ac:dyDescent="0.25">
      <c r="AV316" s="10"/>
      <c r="AW316" s="10"/>
      <c r="AX316" s="10"/>
      <c r="AY316" s="10"/>
      <c r="BA316"/>
      <c r="BB316"/>
      <c r="BC316"/>
      <c r="BD316" s="54"/>
    </row>
    <row r="317" spans="48:56" x14ac:dyDescent="0.25">
      <c r="AV317" s="10"/>
      <c r="AW317" s="10"/>
      <c r="AX317" s="10"/>
      <c r="AY317" s="10"/>
      <c r="BA317"/>
      <c r="BB317"/>
      <c r="BC317"/>
      <c r="BD317" s="54"/>
    </row>
    <row r="318" spans="48:56" x14ac:dyDescent="0.25">
      <c r="AV318" s="10"/>
      <c r="AW318" s="10"/>
      <c r="AX318" s="10"/>
      <c r="AY318" s="10"/>
      <c r="BA318"/>
      <c r="BB318"/>
      <c r="BC318"/>
      <c r="BD318" s="54"/>
    </row>
    <row r="319" spans="48:56" x14ac:dyDescent="0.25">
      <c r="AV319" s="10"/>
      <c r="AW319" s="10"/>
      <c r="AX319" s="10"/>
      <c r="AY319" s="10"/>
      <c r="BA319"/>
      <c r="BB319"/>
      <c r="BC319"/>
      <c r="BD319" s="54"/>
    </row>
    <row r="320" spans="48:56" x14ac:dyDescent="0.25">
      <c r="AV320" s="10"/>
      <c r="AW320" s="10"/>
      <c r="AX320" s="10"/>
      <c r="AY320" s="10"/>
      <c r="BA320"/>
      <c r="BB320"/>
      <c r="BC320"/>
      <c r="BD320" s="54"/>
    </row>
    <row r="321" spans="48:56" x14ac:dyDescent="0.25">
      <c r="AV321" s="10"/>
      <c r="AW321" s="10"/>
      <c r="AX321" s="10"/>
      <c r="AY321" s="10"/>
      <c r="BA321"/>
      <c r="BB321"/>
      <c r="BC321"/>
      <c r="BD321" s="54"/>
    </row>
    <row r="322" spans="48:56" x14ac:dyDescent="0.25">
      <c r="AV322" s="10"/>
      <c r="AW322" s="10"/>
      <c r="AX322" s="10"/>
      <c r="AY322" s="10"/>
      <c r="BA322"/>
      <c r="BB322"/>
      <c r="BC322"/>
      <c r="BD322" s="55"/>
    </row>
    <row r="323" spans="48:56" x14ac:dyDescent="0.25">
      <c r="AV323" s="10"/>
      <c r="AW323" s="10"/>
      <c r="AX323" s="10"/>
      <c r="AY323" s="10"/>
      <c r="BA323"/>
      <c r="BB323"/>
      <c r="BC323"/>
      <c r="BD323" s="56"/>
    </row>
    <row r="324" spans="48:56" x14ac:dyDescent="0.25">
      <c r="AV324" s="10"/>
      <c r="AW324" s="10"/>
      <c r="AX324" s="10"/>
      <c r="AY324" s="10"/>
      <c r="BA324"/>
      <c r="BB324"/>
      <c r="BC324"/>
      <c r="BD324" s="56"/>
    </row>
    <row r="325" spans="48:56" x14ac:dyDescent="0.25">
      <c r="AV325" s="10"/>
      <c r="AW325" s="10"/>
      <c r="AX325" s="10"/>
      <c r="AY325" s="10"/>
      <c r="BA325"/>
      <c r="BB325"/>
      <c r="BC325"/>
      <c r="BD325" s="56"/>
    </row>
    <row r="326" spans="48:56" x14ac:dyDescent="0.25">
      <c r="AV326" s="10"/>
      <c r="AW326" s="10"/>
      <c r="AX326" s="10"/>
      <c r="AY326" s="10"/>
      <c r="BA326"/>
      <c r="BB326"/>
      <c r="BC326"/>
      <c r="BD326" s="56"/>
    </row>
    <row r="327" spans="48:56" x14ac:dyDescent="0.25">
      <c r="AV327" s="10"/>
      <c r="AW327" s="10"/>
      <c r="AX327" s="10"/>
      <c r="AY327" s="10"/>
      <c r="BA327"/>
      <c r="BB327"/>
      <c r="BC327"/>
      <c r="BD327" s="56"/>
    </row>
    <row r="328" spans="48:56" x14ac:dyDescent="0.25">
      <c r="AV328" s="10"/>
      <c r="AW328" s="10"/>
      <c r="AX328" s="10"/>
      <c r="AY328" s="10"/>
      <c r="BA328"/>
      <c r="BB328"/>
      <c r="BC328"/>
      <c r="BD328" s="56"/>
    </row>
    <row r="329" spans="48:56" x14ac:dyDescent="0.25">
      <c r="AV329" s="10"/>
      <c r="AW329" s="10"/>
      <c r="AX329" s="10"/>
      <c r="AY329" s="10"/>
      <c r="BA329"/>
      <c r="BB329"/>
      <c r="BC329"/>
      <c r="BD329" s="56"/>
    </row>
    <row r="330" spans="48:56" x14ac:dyDescent="0.25">
      <c r="AV330" s="10"/>
      <c r="AW330" s="10"/>
      <c r="AX330" s="10"/>
      <c r="AY330" s="10"/>
      <c r="BA330"/>
      <c r="BB330"/>
      <c r="BC330"/>
      <c r="BD330" s="56"/>
    </row>
    <row r="331" spans="48:56" x14ac:dyDescent="0.25">
      <c r="AV331" s="10"/>
      <c r="AW331" s="10"/>
      <c r="AX331" s="10"/>
      <c r="AY331" s="10"/>
      <c r="BA331"/>
      <c r="BB331"/>
      <c r="BC331"/>
      <c r="BD331" s="56"/>
    </row>
    <row r="332" spans="48:56" x14ac:dyDescent="0.25">
      <c r="AV332" s="10"/>
      <c r="AW332" s="10"/>
      <c r="AX332" s="10"/>
      <c r="AY332" s="10"/>
      <c r="BA332"/>
      <c r="BB332"/>
      <c r="BC332"/>
      <c r="BD332" s="56"/>
    </row>
    <row r="333" spans="48:56" x14ac:dyDescent="0.25">
      <c r="AV333" s="10"/>
      <c r="AW333" s="10"/>
      <c r="AX333" s="10"/>
      <c r="AY333" s="10"/>
      <c r="BA333"/>
      <c r="BB333"/>
      <c r="BC333"/>
      <c r="BD333" s="56"/>
    </row>
    <row r="334" spans="48:56" x14ac:dyDescent="0.25">
      <c r="AV334" s="10"/>
      <c r="AW334" s="10"/>
      <c r="AX334" s="10"/>
      <c r="AY334" s="10"/>
      <c r="BA334"/>
      <c r="BB334"/>
      <c r="BC334"/>
      <c r="BD334" s="56"/>
    </row>
    <row r="335" spans="48:56" x14ac:dyDescent="0.25">
      <c r="AV335" s="10"/>
      <c r="AW335" s="10"/>
      <c r="AX335" s="10"/>
      <c r="AY335" s="10"/>
      <c r="BA335"/>
      <c r="BB335"/>
      <c r="BC335"/>
      <c r="BD335" s="56"/>
    </row>
    <row r="336" spans="48:56" x14ac:dyDescent="0.25">
      <c r="AV336" s="10"/>
      <c r="AW336" s="10"/>
      <c r="AX336" s="10"/>
      <c r="AY336" s="10"/>
      <c r="BA336"/>
      <c r="BB336"/>
      <c r="BC336"/>
      <c r="BD336" s="56"/>
    </row>
    <row r="337" spans="48:56" x14ac:dyDescent="0.25">
      <c r="AV337" s="10"/>
      <c r="AW337" s="10"/>
      <c r="AX337" s="10"/>
      <c r="AY337" s="10"/>
      <c r="BA337"/>
      <c r="BB337"/>
      <c r="BC337"/>
      <c r="BD337" s="56"/>
    </row>
    <row r="338" spans="48:56" x14ac:dyDescent="0.25">
      <c r="AV338" s="10"/>
      <c r="AW338" s="10"/>
      <c r="AX338" s="10"/>
      <c r="AY338" s="10"/>
      <c r="BA338"/>
      <c r="BB338"/>
      <c r="BC338"/>
      <c r="BD338" s="56"/>
    </row>
    <row r="339" spans="48:56" x14ac:dyDescent="0.25">
      <c r="AV339" s="10"/>
      <c r="AW339" s="10"/>
      <c r="AX339" s="10"/>
      <c r="AY339" s="10"/>
      <c r="BA339"/>
      <c r="BB339"/>
      <c r="BC339"/>
      <c r="BD339" s="56"/>
    </row>
    <row r="340" spans="48:56" x14ac:dyDescent="0.25">
      <c r="AV340" s="10"/>
      <c r="AW340" s="10"/>
      <c r="AX340" s="10"/>
      <c r="AY340" s="10"/>
      <c r="BA340" s="53"/>
      <c r="BB340" s="53"/>
      <c r="BC340" s="53"/>
    </row>
    <row r="341" spans="48:56" x14ac:dyDescent="0.25">
      <c r="AV341" s="10"/>
      <c r="AW341" s="10"/>
      <c r="AX341" s="10"/>
      <c r="AY341" s="10"/>
    </row>
    <row r="342" spans="48:56" x14ac:dyDescent="0.25">
      <c r="AV342" s="10"/>
      <c r="AW342" s="10"/>
      <c r="AX342" s="10"/>
      <c r="AY342" s="10"/>
    </row>
    <row r="343" spans="48:56" x14ac:dyDescent="0.25">
      <c r="AV343" s="10"/>
      <c r="AW343" s="10"/>
      <c r="AX343" s="10"/>
      <c r="AY343" s="10"/>
    </row>
    <row r="344" spans="48:56" x14ac:dyDescent="0.25">
      <c r="AV344" s="10"/>
      <c r="AW344" s="10"/>
      <c r="AX344" s="10"/>
      <c r="AY344" s="10"/>
    </row>
    <row r="345" spans="48:56" x14ac:dyDescent="0.25">
      <c r="AV345" s="10"/>
      <c r="AW345" s="10"/>
      <c r="AX345" s="10"/>
      <c r="AY345" s="10"/>
    </row>
    <row r="346" spans="48:56" x14ac:dyDescent="0.25">
      <c r="AV346" s="10"/>
      <c r="AW346" s="10"/>
      <c r="AX346" s="10"/>
      <c r="AY346" s="10"/>
    </row>
    <row r="347" spans="48:56" x14ac:dyDescent="0.25">
      <c r="AV347" s="10"/>
      <c r="AW347" s="10"/>
      <c r="AX347" s="10"/>
      <c r="AY347" s="10"/>
    </row>
    <row r="348" spans="48:56" x14ac:dyDescent="0.25">
      <c r="AV348" s="10"/>
      <c r="AW348" s="10"/>
      <c r="AX348" s="10"/>
      <c r="AY348" s="10"/>
    </row>
    <row r="349" spans="48:56" x14ac:dyDescent="0.25">
      <c r="AV349" s="10"/>
      <c r="AW349" s="10"/>
      <c r="AX349" s="10"/>
      <c r="AY349" s="10"/>
    </row>
    <row r="350" spans="48:56" x14ac:dyDescent="0.25">
      <c r="AV350" s="10"/>
      <c r="AW350" s="10"/>
      <c r="AX350" s="10"/>
      <c r="AY350" s="10"/>
    </row>
    <row r="351" spans="48:56" x14ac:dyDescent="0.25">
      <c r="AV351" s="10"/>
      <c r="AW351" s="10"/>
      <c r="AX351" s="10"/>
      <c r="AY351" s="10"/>
    </row>
    <row r="352" spans="48:56" x14ac:dyDescent="0.25">
      <c r="AV352" s="10"/>
      <c r="AW352" s="10"/>
      <c r="AX352" s="10"/>
      <c r="AY352" s="10"/>
    </row>
    <row r="353" spans="48:51" x14ac:dyDescent="0.25">
      <c r="AV353" s="10"/>
      <c r="AW353" s="10"/>
      <c r="AX353" s="10"/>
      <c r="AY353" s="10"/>
    </row>
    <row r="354" spans="48:51" x14ac:dyDescent="0.25">
      <c r="AV354" s="10"/>
      <c r="AW354" s="10"/>
      <c r="AX354" s="10"/>
      <c r="AY354" s="10"/>
    </row>
    <row r="355" spans="48:51" x14ac:dyDescent="0.25">
      <c r="AV355" s="10"/>
      <c r="AW355" s="10"/>
      <c r="AX355" s="10"/>
      <c r="AY355" s="10"/>
    </row>
    <row r="356" spans="48:51" x14ac:dyDescent="0.25">
      <c r="AV356" s="10"/>
      <c r="AW356" s="10"/>
      <c r="AX356" s="10"/>
      <c r="AY356" s="10"/>
    </row>
    <row r="357" spans="48:51" x14ac:dyDescent="0.25">
      <c r="AV357" s="10"/>
      <c r="AW357" s="10"/>
      <c r="AX357" s="10"/>
      <c r="AY357" s="10"/>
    </row>
    <row r="358" spans="48:51" x14ac:dyDescent="0.25">
      <c r="AV358" s="10"/>
      <c r="AW358" s="10"/>
      <c r="AX358" s="10"/>
      <c r="AY358" s="10"/>
    </row>
    <row r="359" spans="48:51" x14ac:dyDescent="0.25">
      <c r="AV359" s="10"/>
      <c r="AW359" s="10"/>
      <c r="AX359" s="10"/>
      <c r="AY359" s="10"/>
    </row>
    <row r="360" spans="48:51" x14ac:dyDescent="0.25">
      <c r="AV360" s="10"/>
      <c r="AW360" s="10"/>
      <c r="AX360" s="10"/>
      <c r="AY360" s="10"/>
    </row>
    <row r="361" spans="48:51" x14ac:dyDescent="0.25">
      <c r="AV361" s="10"/>
      <c r="AW361" s="10"/>
      <c r="AX361" s="10"/>
      <c r="AY361" s="10"/>
    </row>
    <row r="362" spans="48:51" x14ac:dyDescent="0.25">
      <c r="AV362" s="10"/>
      <c r="AW362" s="10"/>
      <c r="AX362" s="10"/>
      <c r="AY362" s="10"/>
    </row>
    <row r="363" spans="48:51" x14ac:dyDescent="0.25">
      <c r="AV363" s="10"/>
      <c r="AW363" s="10"/>
      <c r="AX363" s="10"/>
      <c r="AY363" s="10"/>
    </row>
    <row r="364" spans="48:51" x14ac:dyDescent="0.25">
      <c r="AV364" s="10"/>
      <c r="AW364" s="10"/>
      <c r="AX364" s="10"/>
      <c r="AY364" s="10"/>
    </row>
    <row r="365" spans="48:51" x14ac:dyDescent="0.25">
      <c r="AV365" s="10"/>
      <c r="AW365" s="10"/>
      <c r="AX365" s="10"/>
      <c r="AY365" s="10"/>
    </row>
    <row r="366" spans="48:51" x14ac:dyDescent="0.25">
      <c r="AV366" s="10"/>
      <c r="AW366" s="10"/>
      <c r="AX366" s="10"/>
      <c r="AY366" s="10"/>
    </row>
    <row r="367" spans="48:51" x14ac:dyDescent="0.25">
      <c r="AV367" s="10"/>
      <c r="AW367" s="10"/>
      <c r="AX367" s="10"/>
      <c r="AY367" s="10"/>
    </row>
    <row r="368" spans="48:51" x14ac:dyDescent="0.25">
      <c r="AV368" s="10"/>
      <c r="AW368" s="10"/>
      <c r="AX368" s="10"/>
      <c r="AY368" s="10"/>
    </row>
    <row r="369" spans="48:51" x14ac:dyDescent="0.25">
      <c r="AV369" s="10"/>
      <c r="AW369" s="10"/>
      <c r="AX369" s="10"/>
      <c r="AY369" s="10"/>
    </row>
    <row r="370" spans="48:51" x14ac:dyDescent="0.25">
      <c r="AV370" s="10"/>
      <c r="AW370" s="10"/>
      <c r="AX370" s="10"/>
      <c r="AY370" s="10"/>
    </row>
    <row r="371" spans="48:51" x14ac:dyDescent="0.25">
      <c r="AV371" s="10"/>
      <c r="AW371" s="10"/>
      <c r="AX371" s="10"/>
      <c r="AY371" s="10"/>
    </row>
    <row r="372" spans="48:51" x14ac:dyDescent="0.25">
      <c r="AV372" s="10"/>
      <c r="AW372" s="10"/>
      <c r="AX372" s="10"/>
      <c r="AY372" s="10"/>
    </row>
    <row r="373" spans="48:51" x14ac:dyDescent="0.25">
      <c r="AV373" s="10"/>
      <c r="AW373" s="10"/>
      <c r="AX373" s="10"/>
      <c r="AY373" s="10"/>
    </row>
    <row r="374" spans="48:51" x14ac:dyDescent="0.25">
      <c r="AV374" s="10"/>
      <c r="AW374" s="10"/>
      <c r="AX374" s="10"/>
      <c r="AY374" s="10"/>
    </row>
    <row r="375" spans="48:51" x14ac:dyDescent="0.25">
      <c r="AV375" s="10"/>
      <c r="AW375" s="10"/>
      <c r="AX375" s="10"/>
      <c r="AY375" s="10"/>
    </row>
    <row r="376" spans="48:51" x14ac:dyDescent="0.25">
      <c r="AV376" s="10"/>
      <c r="AW376" s="10"/>
      <c r="AX376" s="10"/>
      <c r="AY376" s="10"/>
    </row>
    <row r="377" spans="48:51" x14ac:dyDescent="0.25">
      <c r="AV377" s="10"/>
      <c r="AW377" s="10"/>
      <c r="AX377" s="10"/>
      <c r="AY377" s="10"/>
    </row>
    <row r="378" spans="48:51" x14ac:dyDescent="0.25">
      <c r="AV378" s="10"/>
      <c r="AW378" s="10"/>
      <c r="AX378" s="10"/>
      <c r="AY378" s="10"/>
    </row>
    <row r="379" spans="48:51" x14ac:dyDescent="0.25">
      <c r="AV379" s="10"/>
      <c r="AW379" s="10"/>
      <c r="AX379" s="10"/>
      <c r="AY379" s="10"/>
    </row>
    <row r="380" spans="48:51" x14ac:dyDescent="0.25">
      <c r="AV380" s="10"/>
      <c r="AW380" s="10"/>
      <c r="AX380" s="10"/>
      <c r="AY380" s="10"/>
    </row>
    <row r="381" spans="48:51" x14ac:dyDescent="0.25">
      <c r="AV381" s="10"/>
      <c r="AW381" s="10"/>
      <c r="AX381" s="10"/>
      <c r="AY381" s="10"/>
    </row>
    <row r="382" spans="48:51" x14ac:dyDescent="0.25">
      <c r="AV382" s="10"/>
      <c r="AW382" s="10"/>
      <c r="AX382" s="10"/>
      <c r="AY382" s="10"/>
    </row>
    <row r="383" spans="48:51" x14ac:dyDescent="0.25">
      <c r="AV383" s="10"/>
      <c r="AW383" s="10"/>
      <c r="AX383" s="10"/>
      <c r="AY383" s="10"/>
    </row>
    <row r="384" spans="48:51" x14ac:dyDescent="0.25">
      <c r="AV384" s="10"/>
      <c r="AW384" s="10"/>
      <c r="AX384" s="10"/>
      <c r="AY384" s="10"/>
    </row>
    <row r="385" spans="48:51" x14ac:dyDescent="0.25">
      <c r="AV385" s="10"/>
      <c r="AW385" s="10"/>
      <c r="AX385" s="10"/>
      <c r="AY385" s="10"/>
    </row>
    <row r="386" spans="48:51" x14ac:dyDescent="0.25">
      <c r="AV386" s="10"/>
      <c r="AW386" s="10"/>
      <c r="AX386" s="10"/>
      <c r="AY386" s="10"/>
    </row>
    <row r="387" spans="48:51" x14ac:dyDescent="0.25">
      <c r="AV387" s="10"/>
      <c r="AW387" s="10"/>
      <c r="AX387" s="10"/>
      <c r="AY387" s="10"/>
    </row>
    <row r="388" spans="48:51" x14ac:dyDescent="0.25">
      <c r="AV388" s="10"/>
      <c r="AW388" s="10"/>
      <c r="AX388" s="10"/>
      <c r="AY388" s="10"/>
    </row>
    <row r="389" spans="48:51" x14ac:dyDescent="0.25">
      <c r="AV389" s="10"/>
      <c r="AW389" s="10"/>
      <c r="AX389" s="10"/>
      <c r="AY389" s="10"/>
    </row>
    <row r="390" spans="48:51" x14ac:dyDescent="0.25">
      <c r="AV390" s="10"/>
      <c r="AW390" s="10"/>
      <c r="AX390" s="10"/>
      <c r="AY390" s="10"/>
    </row>
    <row r="391" spans="48:51" x14ac:dyDescent="0.25">
      <c r="AV391" s="10"/>
      <c r="AW391" s="10"/>
      <c r="AX391" s="10"/>
      <c r="AY391" s="10"/>
    </row>
    <row r="392" spans="48:51" x14ac:dyDescent="0.25">
      <c r="AV392" s="10"/>
      <c r="AW392" s="10"/>
      <c r="AX392" s="10"/>
      <c r="AY392" s="10"/>
    </row>
    <row r="393" spans="48:51" x14ac:dyDescent="0.25">
      <c r="AV393" s="10"/>
      <c r="AW393" s="10"/>
      <c r="AX393" s="10"/>
      <c r="AY393" s="10"/>
    </row>
    <row r="394" spans="48:51" x14ac:dyDescent="0.25">
      <c r="AV394" s="10"/>
      <c r="AW394" s="10"/>
      <c r="AX394" s="10"/>
      <c r="AY394" s="10"/>
    </row>
    <row r="395" spans="48:51" x14ac:dyDescent="0.25">
      <c r="AV395" s="10"/>
      <c r="AW395" s="10"/>
      <c r="AX395" s="10"/>
      <c r="AY395" s="10"/>
    </row>
    <row r="396" spans="48:51" x14ac:dyDescent="0.25">
      <c r="AV396" s="10"/>
      <c r="AW396" s="10"/>
      <c r="AX396" s="10"/>
      <c r="AY396" s="10"/>
    </row>
    <row r="397" spans="48:51" x14ac:dyDescent="0.25">
      <c r="AV397" s="10"/>
      <c r="AW397" s="10"/>
      <c r="AX397" s="10"/>
      <c r="AY397" s="10"/>
    </row>
    <row r="398" spans="48:51" x14ac:dyDescent="0.25">
      <c r="AV398" s="10"/>
      <c r="AW398" s="10"/>
      <c r="AX398" s="10"/>
      <c r="AY398" s="10"/>
    </row>
    <row r="399" spans="48:51" x14ac:dyDescent="0.25">
      <c r="AV399" s="10"/>
      <c r="AW399" s="10"/>
      <c r="AX399" s="10"/>
      <c r="AY399" s="10"/>
    </row>
    <row r="400" spans="48:51" x14ac:dyDescent="0.25">
      <c r="AV400" s="10"/>
      <c r="AW400" s="10"/>
      <c r="AX400" s="10"/>
      <c r="AY400" s="10"/>
    </row>
    <row r="401" spans="48:51" x14ac:dyDescent="0.25">
      <c r="AV401" s="10"/>
      <c r="AW401" s="10"/>
      <c r="AX401" s="10"/>
      <c r="AY401" s="10"/>
    </row>
    <row r="402" spans="48:51" x14ac:dyDescent="0.25">
      <c r="AV402" s="10"/>
      <c r="AW402" s="10"/>
      <c r="AX402" s="10"/>
      <c r="AY402" s="10"/>
    </row>
    <row r="403" spans="48:51" x14ac:dyDescent="0.25">
      <c r="AV403" s="10"/>
      <c r="AW403" s="10"/>
      <c r="AX403" s="10"/>
      <c r="AY403" s="10"/>
    </row>
    <row r="404" spans="48:51" x14ac:dyDescent="0.25">
      <c r="AV404" s="10"/>
      <c r="AW404" s="10"/>
      <c r="AX404" s="10"/>
      <c r="AY404" s="10"/>
    </row>
    <row r="405" spans="48:51" x14ac:dyDescent="0.25">
      <c r="AV405" s="10"/>
      <c r="AW405" s="10"/>
      <c r="AX405" s="10"/>
      <c r="AY405" s="10"/>
    </row>
    <row r="406" spans="48:51" x14ac:dyDescent="0.25">
      <c r="AV406" s="10"/>
      <c r="AW406" s="10"/>
      <c r="AX406" s="10"/>
      <c r="AY406" s="10"/>
    </row>
    <row r="407" spans="48:51" x14ac:dyDescent="0.25">
      <c r="AV407" s="10"/>
      <c r="AW407" s="10"/>
      <c r="AX407" s="10"/>
      <c r="AY407" s="10"/>
    </row>
    <row r="408" spans="48:51" x14ac:dyDescent="0.25">
      <c r="AV408" s="10"/>
      <c r="AW408" s="10"/>
      <c r="AX408" s="10"/>
      <c r="AY408" s="10"/>
    </row>
    <row r="409" spans="48:51" x14ac:dyDescent="0.25">
      <c r="AV409" s="10"/>
      <c r="AW409" s="10"/>
      <c r="AX409" s="10"/>
      <c r="AY409" s="10"/>
    </row>
    <row r="410" spans="48:51" x14ac:dyDescent="0.25">
      <c r="AV410" s="10"/>
      <c r="AW410" s="10"/>
      <c r="AX410" s="10"/>
      <c r="AY410" s="10"/>
    </row>
    <row r="411" spans="48:51" x14ac:dyDescent="0.25">
      <c r="AV411" s="10"/>
      <c r="AW411" s="10"/>
      <c r="AX411" s="10"/>
      <c r="AY411" s="10"/>
    </row>
    <row r="412" spans="48:51" x14ac:dyDescent="0.25">
      <c r="AV412" s="10"/>
      <c r="AW412" s="10"/>
      <c r="AX412" s="10"/>
      <c r="AY412" s="10"/>
    </row>
    <row r="413" spans="48:51" x14ac:dyDescent="0.25">
      <c r="AV413" s="10"/>
      <c r="AW413" s="10"/>
      <c r="AX413" s="10"/>
      <c r="AY413" s="10"/>
    </row>
  </sheetData>
  <sortState xmlns:xlrd2="http://schemas.microsoft.com/office/spreadsheetml/2017/richdata2" ref="C4:BF32">
    <sortCondition descending="1" ref="AZ4:AZ32"/>
    <sortCondition ref="AL4:AL32"/>
  </sortState>
  <phoneticPr fontId="14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A441"/>
  <sheetViews>
    <sheetView tabSelected="1" topLeftCell="AB2" zoomScaleNormal="100" workbookViewId="0">
      <pane ySplit="2" topLeftCell="A4" activePane="bottomLeft" state="frozen"/>
      <selection activeCell="A2" sqref="A2"/>
      <selection pane="bottomLeft" activeCell="BH10" sqref="BH10:CQ12"/>
    </sheetView>
  </sheetViews>
  <sheetFormatPr defaultRowHeight="15" x14ac:dyDescent="0.25"/>
  <cols>
    <col min="1" max="1" width="6.42578125" style="6" customWidth="1"/>
    <col min="2" max="2" width="22.140625" customWidth="1"/>
    <col min="3" max="3" width="11.42578125" customWidth="1"/>
    <col min="4" max="4" width="12.7109375" customWidth="1"/>
    <col min="5" max="5" width="25.5703125" customWidth="1"/>
    <col min="6" max="6" width="13.140625" customWidth="1"/>
    <col min="7" max="7" width="11.42578125" customWidth="1"/>
    <col min="8" max="8" width="19.28515625" hidden="1" customWidth="1"/>
    <col min="9" max="10" width="14" customWidth="1"/>
    <col min="11" max="11" width="14.5703125" customWidth="1"/>
    <col min="12" max="29" width="13.5703125" customWidth="1"/>
    <col min="30" max="30" width="15.5703125" customWidth="1"/>
    <col min="31" max="32" width="13.5703125" customWidth="1"/>
    <col min="33" max="33" width="18.7109375" customWidth="1"/>
    <col min="34" max="34" width="13.5703125" style="131" customWidth="1"/>
    <col min="35" max="37" width="8.85546875" style="6" customWidth="1"/>
    <col min="38" max="38" width="15.42578125" style="6" customWidth="1"/>
    <col min="39" max="50" width="8.85546875" style="6" customWidth="1"/>
    <col min="51" max="51" width="19.28515625" style="236" customWidth="1"/>
    <col min="52" max="52" width="13.140625" style="236" customWidth="1"/>
    <col min="53" max="53" width="18" style="236" customWidth="1"/>
    <col min="54" max="54" width="29.7109375" style="236" customWidth="1"/>
    <col min="55" max="55" width="37.42578125" style="33" hidden="1" customWidth="1"/>
    <col min="56" max="56" width="29" hidden="1" customWidth="1"/>
    <col min="57" max="57" width="12" bestFit="1" customWidth="1"/>
  </cols>
  <sheetData>
    <row r="1" spans="1:95" ht="93.75" hidden="1" customHeight="1" x14ac:dyDescent="0.25">
      <c r="L1" s="206" t="s">
        <v>208</v>
      </c>
      <c r="M1" s="206"/>
      <c r="N1" s="206"/>
      <c r="O1" s="206"/>
      <c r="P1" s="206" t="s">
        <v>210</v>
      </c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120"/>
      <c r="AB1" s="206" t="s">
        <v>225</v>
      </c>
      <c r="AC1" s="206"/>
      <c r="AD1" s="206" t="s">
        <v>211</v>
      </c>
      <c r="AE1" s="206"/>
      <c r="AF1" s="206"/>
      <c r="AG1" s="104"/>
      <c r="AH1" s="124"/>
      <c r="AI1" s="162"/>
      <c r="AJ1" s="162"/>
      <c r="AK1" s="161" t="s">
        <v>247</v>
      </c>
      <c r="AL1" s="164"/>
      <c r="AM1" s="114" t="s">
        <v>248</v>
      </c>
      <c r="AN1" s="115"/>
      <c r="AO1" s="115"/>
      <c r="AP1" s="116"/>
      <c r="AQ1" s="114" t="s">
        <v>253</v>
      </c>
      <c r="AR1" s="115"/>
      <c r="AS1" s="116"/>
      <c r="AT1" s="203" t="s">
        <v>254</v>
      </c>
      <c r="AU1" s="204"/>
      <c r="AV1" s="204"/>
      <c r="AW1" s="205"/>
      <c r="AX1" s="1"/>
      <c r="AY1" s="222" t="s">
        <v>810</v>
      </c>
      <c r="AZ1" s="222"/>
      <c r="BA1" s="222"/>
      <c r="BB1" s="222"/>
      <c r="BC1" s="67"/>
      <c r="BG1" t="s">
        <v>816</v>
      </c>
    </row>
    <row r="2" spans="1:95" ht="29.25" customHeight="1" x14ac:dyDescent="0.25">
      <c r="L2" s="120">
        <f>COUNTIF(L4:L70,L5)</f>
        <v>0</v>
      </c>
      <c r="M2" s="120">
        <f>COUNTIF(M4:M70,M67)</f>
        <v>0</v>
      </c>
      <c r="N2" s="120"/>
      <c r="O2" s="120">
        <f>COUNTIF(O4:O70,O4)</f>
        <v>0</v>
      </c>
      <c r="P2" s="120"/>
      <c r="Q2" s="120"/>
      <c r="R2" s="120"/>
      <c r="S2" s="120"/>
      <c r="T2" s="120"/>
      <c r="U2" s="120"/>
      <c r="V2" s="120"/>
      <c r="W2" s="120" t="s">
        <v>808</v>
      </c>
      <c r="X2" s="120"/>
      <c r="Y2" s="120"/>
      <c r="Z2" s="120"/>
      <c r="AA2" s="120"/>
      <c r="AB2" s="120">
        <f>COUNTIF(AB4:AB70,AB4)</f>
        <v>55</v>
      </c>
      <c r="AC2" s="120">
        <f>COUNTIF(AC4:AC70,AC4)</f>
        <v>63</v>
      </c>
      <c r="AD2" s="120">
        <f>COUNTIF(AD4:AD70,AD21)</f>
        <v>0</v>
      </c>
      <c r="AE2" s="120">
        <f>COUNTIF(AE4:AE70,AE5)</f>
        <v>0</v>
      </c>
      <c r="AF2" s="120">
        <f>COUNTIF(AF4:AF70,AF8)</f>
        <v>0</v>
      </c>
      <c r="AG2" s="104"/>
      <c r="AH2" s="124"/>
      <c r="AI2" s="162"/>
      <c r="AJ2" s="162"/>
      <c r="AK2" s="161"/>
      <c r="AL2" s="164"/>
      <c r="AM2" s="161">
        <f>COUNTIF(AM4:AM70,AM21)</f>
        <v>0</v>
      </c>
      <c r="AN2" s="163">
        <f>COUNTIF(AN4:AN70,AN5)</f>
        <v>0</v>
      </c>
      <c r="AO2" s="163">
        <f>COUNTIF(AO4:AO70,AO8)</f>
        <v>0</v>
      </c>
      <c r="AP2" s="164"/>
      <c r="AQ2" s="161"/>
      <c r="AR2" s="163"/>
      <c r="AS2" s="164"/>
      <c r="AT2" s="165">
        <f>COUNTIF(AT4:AT70,AT6)</f>
        <v>44</v>
      </c>
      <c r="AU2" s="166">
        <f>COUNTIF(AU4:AU70,AU5)</f>
        <v>0</v>
      </c>
      <c r="AV2" s="166">
        <f>COUNTIF(AV4:AV70,AV24)</f>
        <v>9</v>
      </c>
      <c r="AW2" s="167">
        <f>COUNTIF(AW4:AW70,AW51)</f>
        <v>0</v>
      </c>
      <c r="AX2" s="1"/>
      <c r="AY2" s="222"/>
      <c r="AZ2" s="222"/>
      <c r="BA2" s="222"/>
      <c r="BB2" s="222"/>
      <c r="BC2" s="48"/>
    </row>
    <row r="3" spans="1:95" ht="95.25" customHeight="1" x14ac:dyDescent="0.25">
      <c r="A3" s="2" t="s">
        <v>6</v>
      </c>
      <c r="B3" s="2" t="s">
        <v>1</v>
      </c>
      <c r="C3" s="2" t="s">
        <v>840</v>
      </c>
      <c r="D3" s="2" t="s">
        <v>814</v>
      </c>
      <c r="E3" s="2" t="s">
        <v>849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762</v>
      </c>
      <c r="K3" s="2" t="s">
        <v>257</v>
      </c>
      <c r="L3" s="105" t="s">
        <v>205</v>
      </c>
      <c r="M3" s="105" t="s">
        <v>206</v>
      </c>
      <c r="N3" s="105" t="s">
        <v>213</v>
      </c>
      <c r="O3" s="105" t="s">
        <v>207</v>
      </c>
      <c r="P3" s="106" t="s">
        <v>214</v>
      </c>
      <c r="Q3" s="106" t="s">
        <v>215</v>
      </c>
      <c r="R3" s="106" t="s">
        <v>216</v>
      </c>
      <c r="S3" s="106" t="s">
        <v>217</v>
      </c>
      <c r="T3" s="106" t="s">
        <v>218</v>
      </c>
      <c r="U3" s="106" t="s">
        <v>236</v>
      </c>
      <c r="V3" s="106" t="s">
        <v>379</v>
      </c>
      <c r="W3" s="106" t="s">
        <v>807</v>
      </c>
      <c r="X3" s="106" t="s">
        <v>222</v>
      </c>
      <c r="Y3" s="106" t="s">
        <v>223</v>
      </c>
      <c r="Z3" s="106" t="s">
        <v>224</v>
      </c>
      <c r="AA3" s="106" t="s">
        <v>259</v>
      </c>
      <c r="AB3" s="113" t="s">
        <v>226</v>
      </c>
      <c r="AC3" s="113" t="s">
        <v>227</v>
      </c>
      <c r="AD3" s="107" t="s">
        <v>211</v>
      </c>
      <c r="AE3" s="107" t="s">
        <v>268</v>
      </c>
      <c r="AF3" s="107" t="s">
        <v>269</v>
      </c>
      <c r="AG3" s="1" t="s">
        <v>212</v>
      </c>
      <c r="AH3" s="125" t="s">
        <v>209</v>
      </c>
      <c r="AI3" s="110" t="s">
        <v>201</v>
      </c>
      <c r="AJ3" s="110" t="s">
        <v>202</v>
      </c>
      <c r="AK3" s="1" t="s">
        <v>256</v>
      </c>
      <c r="AL3" s="110" t="s">
        <v>203</v>
      </c>
      <c r="AM3" s="103" t="s">
        <v>200</v>
      </c>
      <c r="AN3" s="103" t="s">
        <v>230</v>
      </c>
      <c r="AO3" s="103" t="s">
        <v>231</v>
      </c>
      <c r="AP3" s="110" t="s">
        <v>255</v>
      </c>
      <c r="AQ3" s="109" t="s">
        <v>229</v>
      </c>
      <c r="AR3" s="109" t="s">
        <v>232</v>
      </c>
      <c r="AS3" s="110" t="s">
        <v>233</v>
      </c>
      <c r="AT3" s="3" t="s">
        <v>196</v>
      </c>
      <c r="AU3" s="3" t="s">
        <v>199</v>
      </c>
      <c r="AV3" s="3" t="s">
        <v>198</v>
      </c>
      <c r="AW3" s="3" t="s">
        <v>197</v>
      </c>
      <c r="AX3" s="110" t="s">
        <v>234</v>
      </c>
      <c r="AY3" s="222" t="s">
        <v>811</v>
      </c>
      <c r="AZ3" s="222" t="s">
        <v>865</v>
      </c>
      <c r="BA3" s="222" t="s">
        <v>866</v>
      </c>
      <c r="BB3" s="222" t="s">
        <v>845</v>
      </c>
      <c r="BC3" s="136" t="s">
        <v>7</v>
      </c>
      <c r="BD3" s="137" t="s">
        <v>8</v>
      </c>
      <c r="BG3" s="173" t="s">
        <v>799</v>
      </c>
    </row>
    <row r="4" spans="1:95" s="13" customFormat="1" ht="18.75" x14ac:dyDescent="0.3">
      <c r="A4" s="261">
        <v>32</v>
      </c>
      <c r="B4" s="257" t="s">
        <v>425</v>
      </c>
      <c r="C4" s="257"/>
      <c r="D4" s="257" t="s">
        <v>826</v>
      </c>
      <c r="E4" s="330" t="s">
        <v>849</v>
      </c>
      <c r="F4" s="255" t="s">
        <v>871</v>
      </c>
      <c r="G4" s="255" t="s">
        <v>871</v>
      </c>
      <c r="H4" s="331" t="s">
        <v>105</v>
      </c>
      <c r="I4" s="332">
        <v>45460</v>
      </c>
      <c r="J4" s="332"/>
      <c r="K4" s="331"/>
      <c r="L4" s="333" t="s">
        <v>258</v>
      </c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4" t="s">
        <v>258</v>
      </c>
      <c r="X4" s="333"/>
      <c r="Y4" s="333"/>
      <c r="Z4" s="333"/>
      <c r="AA4" s="333"/>
      <c r="AB4" s="333" t="s">
        <v>258</v>
      </c>
      <c r="AC4" s="333" t="s">
        <v>258</v>
      </c>
      <c r="AD4" s="333"/>
      <c r="AE4" s="333" t="s">
        <v>258</v>
      </c>
      <c r="AF4" s="333"/>
      <c r="AG4" s="333"/>
      <c r="AH4" s="335">
        <v>0</v>
      </c>
      <c r="AI4" s="329">
        <v>20</v>
      </c>
      <c r="AJ4" s="329">
        <v>40</v>
      </c>
      <c r="AK4" s="329">
        <f t="shared" ref="AK4:AK67" si="0">AI4+AJ4</f>
        <v>60</v>
      </c>
      <c r="AL4" s="329">
        <v>20</v>
      </c>
      <c r="AM4" s="329"/>
      <c r="AN4" s="329">
        <v>25</v>
      </c>
      <c r="AO4" s="329"/>
      <c r="AP4" s="329">
        <f t="shared" ref="AP4:AP30" si="1">AO4+AN4+AM4</f>
        <v>25</v>
      </c>
      <c r="AQ4" s="329">
        <v>1</v>
      </c>
      <c r="AR4" s="329">
        <v>5</v>
      </c>
      <c r="AS4" s="329">
        <f t="shared" ref="AS4:AS28" si="2">AR4*AQ4</f>
        <v>5</v>
      </c>
      <c r="AT4" s="336">
        <v>10</v>
      </c>
      <c r="AU4" s="336"/>
      <c r="AV4" s="336"/>
      <c r="AW4" s="336"/>
      <c r="AX4" s="336">
        <f t="shared" ref="AX4:AX35" si="3">AW4+AV4+AU4+AT4+AS4+AP4+AL4</f>
        <v>60</v>
      </c>
      <c r="AY4" s="326">
        <v>600</v>
      </c>
      <c r="AZ4" s="326">
        <v>600</v>
      </c>
      <c r="BA4" s="326"/>
      <c r="BB4" s="354"/>
      <c r="BC4" s="67" t="s">
        <v>463</v>
      </c>
      <c r="BD4" s="250" t="s">
        <v>464</v>
      </c>
      <c r="BE4">
        <f>LEN(BD4)</f>
        <v>27</v>
      </c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95" s="13" customFormat="1" ht="18.75" x14ac:dyDescent="0.3">
      <c r="A5" s="261">
        <v>65</v>
      </c>
      <c r="B5" s="257" t="s">
        <v>189</v>
      </c>
      <c r="C5" s="350" t="s">
        <v>839</v>
      </c>
      <c r="D5" s="350" t="s">
        <v>826</v>
      </c>
      <c r="E5" s="330" t="s">
        <v>849</v>
      </c>
      <c r="F5" s="358" t="s">
        <v>867</v>
      </c>
      <c r="G5" s="358" t="s">
        <v>875</v>
      </c>
      <c r="H5" s="359" t="s">
        <v>768</v>
      </c>
      <c r="I5" s="360">
        <v>45476</v>
      </c>
      <c r="J5" s="360"/>
      <c r="K5" s="359"/>
      <c r="L5" s="338"/>
      <c r="M5" s="338" t="s">
        <v>258</v>
      </c>
      <c r="N5" s="338"/>
      <c r="O5" s="338"/>
      <c r="P5" s="338"/>
      <c r="Q5" s="338"/>
      <c r="R5" s="338"/>
      <c r="S5" s="338"/>
      <c r="T5" s="338"/>
      <c r="U5" s="338"/>
      <c r="V5" s="338"/>
      <c r="W5" s="361" t="s">
        <v>258</v>
      </c>
      <c r="X5" s="338"/>
      <c r="Y5" s="338"/>
      <c r="Z5" s="338"/>
      <c r="AA5" s="338"/>
      <c r="AB5" s="338" t="s">
        <v>258</v>
      </c>
      <c r="AC5" s="338"/>
      <c r="AD5" s="338" t="s">
        <v>258</v>
      </c>
      <c r="AE5" s="338"/>
      <c r="AF5" s="338"/>
      <c r="AG5" s="338"/>
      <c r="AH5" s="362">
        <v>20208.580000000002</v>
      </c>
      <c r="AI5" s="340">
        <v>20</v>
      </c>
      <c r="AJ5" s="340">
        <v>40</v>
      </c>
      <c r="AK5" s="339">
        <f t="shared" si="0"/>
        <v>60</v>
      </c>
      <c r="AL5" s="340">
        <v>20</v>
      </c>
      <c r="AM5" s="340">
        <v>35</v>
      </c>
      <c r="AN5" s="340"/>
      <c r="AO5" s="340"/>
      <c r="AP5" s="339">
        <f t="shared" si="1"/>
        <v>35</v>
      </c>
      <c r="AQ5" s="340">
        <v>0</v>
      </c>
      <c r="AR5" s="339">
        <v>5</v>
      </c>
      <c r="AS5" s="339">
        <f t="shared" si="2"/>
        <v>0</v>
      </c>
      <c r="AT5" s="340"/>
      <c r="AU5" s="340"/>
      <c r="AV5" s="340"/>
      <c r="AW5" s="340">
        <v>3</v>
      </c>
      <c r="AX5" s="340">
        <f t="shared" si="3"/>
        <v>58</v>
      </c>
      <c r="AY5" s="363">
        <v>1620</v>
      </c>
      <c r="AZ5" s="363">
        <v>1620</v>
      </c>
      <c r="BA5" s="363"/>
      <c r="BB5" s="355"/>
      <c r="BC5" s="247" t="s">
        <v>766</v>
      </c>
      <c r="BD5" s="144" t="s">
        <v>767</v>
      </c>
      <c r="BE5">
        <f>LEN(BD5)</f>
        <v>27</v>
      </c>
      <c r="BF5"/>
      <c r="BG5">
        <v>35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95" s="13" customFormat="1" ht="18.75" x14ac:dyDescent="0.3">
      <c r="A6" s="261">
        <v>18</v>
      </c>
      <c r="B6" s="257" t="s">
        <v>148</v>
      </c>
      <c r="C6" s="257"/>
      <c r="D6" s="257" t="s">
        <v>826</v>
      </c>
      <c r="E6" s="330" t="s">
        <v>849</v>
      </c>
      <c r="F6" s="255" t="s">
        <v>914</v>
      </c>
      <c r="G6" s="255" t="s">
        <v>872</v>
      </c>
      <c r="H6" s="255" t="s">
        <v>153</v>
      </c>
      <c r="I6" s="337">
        <v>45474</v>
      </c>
      <c r="J6" s="337"/>
      <c r="K6" s="255"/>
      <c r="L6" s="338"/>
      <c r="M6" s="364" t="s">
        <v>258</v>
      </c>
      <c r="N6" s="333"/>
      <c r="O6" s="333"/>
      <c r="P6" s="333"/>
      <c r="Q6" s="333"/>
      <c r="R6" s="333"/>
      <c r="S6" s="333"/>
      <c r="T6" s="333"/>
      <c r="U6" s="333"/>
      <c r="V6" s="333"/>
      <c r="W6" s="334"/>
      <c r="X6" s="333"/>
      <c r="Y6" s="333"/>
      <c r="Z6" s="333"/>
      <c r="AA6" s="338" t="s">
        <v>258</v>
      </c>
      <c r="AB6" s="333" t="s">
        <v>258</v>
      </c>
      <c r="AC6" s="338" t="s">
        <v>258</v>
      </c>
      <c r="AD6" s="333" t="s">
        <v>258</v>
      </c>
      <c r="AE6" s="338"/>
      <c r="AF6" s="333"/>
      <c r="AG6" s="333"/>
      <c r="AH6" s="335">
        <v>5798.51</v>
      </c>
      <c r="AI6" s="329">
        <v>10</v>
      </c>
      <c r="AJ6" s="329">
        <v>40</v>
      </c>
      <c r="AK6" s="339">
        <f t="shared" si="0"/>
        <v>50</v>
      </c>
      <c r="AL6" s="329">
        <v>12</v>
      </c>
      <c r="AM6" s="329">
        <v>35</v>
      </c>
      <c r="AN6" s="339"/>
      <c r="AO6" s="329"/>
      <c r="AP6" s="339">
        <f t="shared" si="1"/>
        <v>35</v>
      </c>
      <c r="AQ6" s="339">
        <v>0</v>
      </c>
      <c r="AR6" s="339">
        <v>5</v>
      </c>
      <c r="AS6" s="339">
        <f t="shared" si="2"/>
        <v>0</v>
      </c>
      <c r="AT6" s="336">
        <v>10</v>
      </c>
      <c r="AU6" s="336"/>
      <c r="AV6" s="336"/>
      <c r="AW6" s="336"/>
      <c r="AX6" s="340">
        <f t="shared" si="3"/>
        <v>57</v>
      </c>
      <c r="AY6" s="254">
        <f>130*12</f>
        <v>1560</v>
      </c>
      <c r="AZ6" s="254">
        <v>1560</v>
      </c>
      <c r="BA6" s="254"/>
      <c r="BB6" s="356"/>
      <c r="BC6" s="12" t="s">
        <v>629</v>
      </c>
      <c r="BD6" s="12" t="s">
        <v>630</v>
      </c>
      <c r="BE6">
        <f>LEN(BD6)</f>
        <v>27</v>
      </c>
      <c r="BF6"/>
      <c r="BG6">
        <v>15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95" s="13" customFormat="1" ht="18.75" x14ac:dyDescent="0.3">
      <c r="A7" s="261">
        <v>4</v>
      </c>
      <c r="B7" s="257" t="s">
        <v>66</v>
      </c>
      <c r="C7" s="257"/>
      <c r="D7" s="257" t="s">
        <v>826</v>
      </c>
      <c r="E7" s="330" t="s">
        <v>849</v>
      </c>
      <c r="F7" s="255" t="s">
        <v>874</v>
      </c>
      <c r="G7" s="255" t="s">
        <v>868</v>
      </c>
      <c r="H7" s="255" t="s">
        <v>88</v>
      </c>
      <c r="I7" s="337">
        <v>45477</v>
      </c>
      <c r="J7" s="337"/>
      <c r="K7" s="255"/>
      <c r="L7" s="338" t="s">
        <v>258</v>
      </c>
      <c r="M7" s="255"/>
      <c r="N7" s="255"/>
      <c r="O7" s="255"/>
      <c r="P7" s="255"/>
      <c r="Q7" s="255"/>
      <c r="R7" s="333" t="s">
        <v>258</v>
      </c>
      <c r="S7" s="255"/>
      <c r="T7" s="255"/>
      <c r="U7" s="255"/>
      <c r="V7" s="255"/>
      <c r="W7" s="334" t="s">
        <v>258</v>
      </c>
      <c r="X7" s="255"/>
      <c r="Y7" s="255"/>
      <c r="Z7" s="255"/>
      <c r="AA7" s="338"/>
      <c r="AB7" s="338" t="s">
        <v>258</v>
      </c>
      <c r="AC7" s="338" t="s">
        <v>258</v>
      </c>
      <c r="AD7" s="255"/>
      <c r="AE7" s="338" t="s">
        <v>258</v>
      </c>
      <c r="AF7" s="255"/>
      <c r="AG7" s="255"/>
      <c r="AH7" s="335">
        <v>186.67</v>
      </c>
      <c r="AI7" s="329">
        <v>20</v>
      </c>
      <c r="AJ7" s="329">
        <v>40</v>
      </c>
      <c r="AK7" s="339">
        <f t="shared" si="0"/>
        <v>60</v>
      </c>
      <c r="AL7" s="329">
        <v>20</v>
      </c>
      <c r="AM7" s="255"/>
      <c r="AN7" s="339">
        <v>25</v>
      </c>
      <c r="AO7" s="255"/>
      <c r="AP7" s="339">
        <f t="shared" si="1"/>
        <v>25</v>
      </c>
      <c r="AQ7" s="339">
        <v>0</v>
      </c>
      <c r="AR7" s="339">
        <v>5</v>
      </c>
      <c r="AS7" s="339">
        <f t="shared" si="2"/>
        <v>0</v>
      </c>
      <c r="AT7" s="336">
        <v>10</v>
      </c>
      <c r="AU7" s="255"/>
      <c r="AV7" s="255"/>
      <c r="AW7" s="255"/>
      <c r="AX7" s="340">
        <f t="shared" si="3"/>
        <v>55</v>
      </c>
      <c r="AY7" s="326">
        <v>900</v>
      </c>
      <c r="AZ7" s="326">
        <v>900</v>
      </c>
      <c r="BA7" s="326"/>
      <c r="BB7" s="354"/>
      <c r="BC7" s="143" t="s">
        <v>735</v>
      </c>
      <c r="BD7" s="144" t="s">
        <v>736</v>
      </c>
      <c r="BE7">
        <v>27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95" s="13" customFormat="1" ht="18.75" x14ac:dyDescent="0.3">
      <c r="A8" s="261">
        <v>27</v>
      </c>
      <c r="B8" s="257" t="s">
        <v>40</v>
      </c>
      <c r="C8" s="257"/>
      <c r="D8" s="257" t="s">
        <v>826</v>
      </c>
      <c r="E8" s="330" t="s">
        <v>849</v>
      </c>
      <c r="F8" s="255" t="s">
        <v>882</v>
      </c>
      <c r="G8" s="255" t="s">
        <v>881</v>
      </c>
      <c r="H8" s="331" t="s">
        <v>54</v>
      </c>
      <c r="I8" s="337">
        <v>45467</v>
      </c>
      <c r="J8" s="337"/>
      <c r="K8" s="331"/>
      <c r="L8" s="333" t="s">
        <v>258</v>
      </c>
      <c r="M8" s="333"/>
      <c r="N8" s="333"/>
      <c r="O8" s="333"/>
      <c r="P8" s="333"/>
      <c r="Q8" s="333" t="s">
        <v>258</v>
      </c>
      <c r="R8" s="333" t="s">
        <v>258</v>
      </c>
      <c r="S8" s="333"/>
      <c r="T8" s="333"/>
      <c r="U8" s="333"/>
      <c r="V8" s="333"/>
      <c r="W8" s="334"/>
      <c r="X8" s="333"/>
      <c r="Y8" s="333"/>
      <c r="Z8" s="333"/>
      <c r="AA8" s="333"/>
      <c r="AB8" s="333" t="s">
        <v>258</v>
      </c>
      <c r="AC8" s="333" t="s">
        <v>258</v>
      </c>
      <c r="AD8" s="333"/>
      <c r="AE8" s="333" t="s">
        <v>258</v>
      </c>
      <c r="AF8" s="333"/>
      <c r="AG8" s="333"/>
      <c r="AH8" s="335">
        <v>0</v>
      </c>
      <c r="AI8" s="329">
        <v>20</v>
      </c>
      <c r="AJ8" s="329">
        <v>40</v>
      </c>
      <c r="AK8" s="329">
        <f t="shared" si="0"/>
        <v>60</v>
      </c>
      <c r="AL8" s="329">
        <v>20</v>
      </c>
      <c r="AM8" s="329"/>
      <c r="AN8" s="329">
        <v>25</v>
      </c>
      <c r="AO8" s="329"/>
      <c r="AP8" s="329">
        <f t="shared" si="1"/>
        <v>25</v>
      </c>
      <c r="AQ8" s="329">
        <v>0</v>
      </c>
      <c r="AR8" s="329">
        <v>5</v>
      </c>
      <c r="AS8" s="329">
        <f t="shared" si="2"/>
        <v>0</v>
      </c>
      <c r="AT8" s="336">
        <v>10</v>
      </c>
      <c r="AU8" s="336"/>
      <c r="AV8" s="336"/>
      <c r="AW8" s="336"/>
      <c r="AX8" s="336">
        <f t="shared" si="3"/>
        <v>55</v>
      </c>
      <c r="AY8" s="254">
        <v>1200</v>
      </c>
      <c r="AZ8" s="254">
        <v>1200</v>
      </c>
      <c r="BA8" s="254"/>
      <c r="BB8" s="356"/>
      <c r="BC8" s="247" t="s">
        <v>555</v>
      </c>
      <c r="BD8" s="144" t="s">
        <v>556</v>
      </c>
      <c r="BE8">
        <f t="shared" ref="BE8:BE17" si="4">LEN(BD8)</f>
        <v>27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95" s="13" customFormat="1" ht="18.75" x14ac:dyDescent="0.3">
      <c r="A9" s="261">
        <v>35</v>
      </c>
      <c r="B9" s="257" t="s">
        <v>425</v>
      </c>
      <c r="C9" s="257"/>
      <c r="D9" s="257" t="s">
        <v>826</v>
      </c>
      <c r="E9" s="330" t="s">
        <v>849</v>
      </c>
      <c r="F9" s="255" t="s">
        <v>879</v>
      </c>
      <c r="G9" s="255" t="s">
        <v>919</v>
      </c>
      <c r="H9" s="331" t="s">
        <v>751</v>
      </c>
      <c r="I9" s="332">
        <v>45478</v>
      </c>
      <c r="J9" s="332"/>
      <c r="K9" s="331"/>
      <c r="L9" s="333" t="s">
        <v>258</v>
      </c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4" t="s">
        <v>258</v>
      </c>
      <c r="X9" s="333"/>
      <c r="Y9" s="333"/>
      <c r="Z9" s="333"/>
      <c r="AA9" s="333"/>
      <c r="AB9" s="333" t="s">
        <v>258</v>
      </c>
      <c r="AC9" s="333" t="s">
        <v>258</v>
      </c>
      <c r="AD9" s="333"/>
      <c r="AE9" s="333" t="s">
        <v>258</v>
      </c>
      <c r="AF9" s="333"/>
      <c r="AG9" s="333"/>
      <c r="AH9" s="335">
        <v>1512.93</v>
      </c>
      <c r="AI9" s="329">
        <v>20</v>
      </c>
      <c r="AJ9" s="329">
        <v>40</v>
      </c>
      <c r="AK9" s="329">
        <f t="shared" si="0"/>
        <v>60</v>
      </c>
      <c r="AL9" s="329">
        <v>20</v>
      </c>
      <c r="AM9" s="329"/>
      <c r="AN9" s="329">
        <v>25</v>
      </c>
      <c r="AO9" s="329"/>
      <c r="AP9" s="329">
        <f t="shared" si="1"/>
        <v>25</v>
      </c>
      <c r="AQ9" s="329">
        <v>0</v>
      </c>
      <c r="AR9" s="329">
        <v>5</v>
      </c>
      <c r="AS9" s="329">
        <f t="shared" si="2"/>
        <v>0</v>
      </c>
      <c r="AT9" s="336">
        <v>10</v>
      </c>
      <c r="AU9" s="336"/>
      <c r="AV9" s="336"/>
      <c r="AW9" s="336"/>
      <c r="AX9" s="336">
        <f t="shared" si="3"/>
        <v>55</v>
      </c>
      <c r="AY9" s="326">
        <v>600</v>
      </c>
      <c r="AZ9" s="326">
        <v>600</v>
      </c>
      <c r="BA9" s="326"/>
      <c r="BB9" s="354"/>
      <c r="BC9" s="67" t="s">
        <v>752</v>
      </c>
      <c r="BD9" s="250" t="s">
        <v>753</v>
      </c>
      <c r="BE9">
        <f t="shared" si="4"/>
        <v>27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95" s="70" customFormat="1" ht="18.75" x14ac:dyDescent="0.3">
      <c r="A10" s="261">
        <v>44</v>
      </c>
      <c r="B10" s="257" t="s">
        <v>9</v>
      </c>
      <c r="C10" s="257"/>
      <c r="D10" s="257" t="s">
        <v>826</v>
      </c>
      <c r="E10" s="330" t="s">
        <v>849</v>
      </c>
      <c r="F10" s="255" t="s">
        <v>915</v>
      </c>
      <c r="G10" s="255" t="s">
        <v>877</v>
      </c>
      <c r="H10" s="255" t="s">
        <v>373</v>
      </c>
      <c r="I10" s="337">
        <v>45464</v>
      </c>
      <c r="J10" s="255"/>
      <c r="K10" s="255"/>
      <c r="L10" s="333" t="s">
        <v>258</v>
      </c>
      <c r="M10" s="333"/>
      <c r="N10" s="333"/>
      <c r="O10" s="333"/>
      <c r="P10" s="333"/>
      <c r="Q10" s="333"/>
      <c r="R10" s="333"/>
      <c r="S10" s="333"/>
      <c r="T10" s="333"/>
      <c r="U10" s="333"/>
      <c r="V10" s="333"/>
      <c r="W10" s="334" t="s">
        <v>258</v>
      </c>
      <c r="X10" s="333"/>
      <c r="Y10" s="333"/>
      <c r="Z10" s="333"/>
      <c r="AA10" s="333"/>
      <c r="AB10" s="333" t="s">
        <v>258</v>
      </c>
      <c r="AC10" s="333" t="s">
        <v>258</v>
      </c>
      <c r="AD10" s="333"/>
      <c r="AE10" s="333" t="s">
        <v>258</v>
      </c>
      <c r="AF10" s="333"/>
      <c r="AG10" s="333"/>
      <c r="AH10" s="335">
        <v>1739.73</v>
      </c>
      <c r="AI10" s="329">
        <v>20</v>
      </c>
      <c r="AJ10" s="329">
        <v>40</v>
      </c>
      <c r="AK10" s="329">
        <f t="shared" si="0"/>
        <v>60</v>
      </c>
      <c r="AL10" s="329">
        <v>20</v>
      </c>
      <c r="AM10" s="329"/>
      <c r="AN10" s="329">
        <v>25</v>
      </c>
      <c r="AO10" s="329"/>
      <c r="AP10" s="329">
        <f t="shared" si="1"/>
        <v>25</v>
      </c>
      <c r="AQ10" s="329">
        <v>0</v>
      </c>
      <c r="AR10" s="329">
        <v>5</v>
      </c>
      <c r="AS10" s="329">
        <f t="shared" si="2"/>
        <v>0</v>
      </c>
      <c r="AT10" s="336">
        <v>10</v>
      </c>
      <c r="AU10" s="336"/>
      <c r="AV10" s="336"/>
      <c r="AW10" s="336"/>
      <c r="AX10" s="336">
        <f t="shared" si="3"/>
        <v>55</v>
      </c>
      <c r="AY10" s="326">
        <v>900</v>
      </c>
      <c r="AZ10" s="326">
        <v>900</v>
      </c>
      <c r="BA10" s="326"/>
      <c r="BB10" s="354"/>
      <c r="BC10" s="247" t="s">
        <v>374</v>
      </c>
      <c r="BD10" s="250" t="s">
        <v>375</v>
      </c>
      <c r="BE10">
        <f t="shared" si="4"/>
        <v>27</v>
      </c>
      <c r="BF10"/>
      <c r="BG10"/>
      <c r="BH10" s="367"/>
      <c r="BI10" s="367"/>
      <c r="BJ10" s="367"/>
      <c r="BK10" s="367"/>
      <c r="BL10" s="367"/>
      <c r="BM10" s="367"/>
      <c r="BN10" s="367"/>
      <c r="BO10" s="367"/>
      <c r="BP10" s="367"/>
      <c r="BQ10" s="367"/>
      <c r="BR10" s="367"/>
      <c r="BS10" s="367"/>
      <c r="BT10" s="367"/>
      <c r="BU10" s="367"/>
      <c r="BV10" s="367"/>
      <c r="BW10" s="367"/>
      <c r="BX10" s="367"/>
      <c r="BY10" s="367"/>
      <c r="BZ10" s="367"/>
      <c r="CA10" s="367"/>
      <c r="CB10" s="367"/>
      <c r="CC10" s="367"/>
      <c r="CD10" s="367"/>
      <c r="CE10" s="367"/>
      <c r="CF10" s="367"/>
      <c r="CG10" s="367"/>
      <c r="CH10" s="367"/>
      <c r="CI10" s="367"/>
      <c r="CJ10" s="367"/>
      <c r="CK10" s="367"/>
      <c r="CL10" s="367"/>
      <c r="CM10" s="367"/>
      <c r="CN10" s="367"/>
      <c r="CO10" s="367"/>
      <c r="CP10" s="367"/>
      <c r="CQ10" s="367"/>
    </row>
    <row r="11" spans="1:95" s="13" customFormat="1" ht="18.75" x14ac:dyDescent="0.3">
      <c r="A11" s="261">
        <v>37</v>
      </c>
      <c r="B11" s="257" t="s">
        <v>9</v>
      </c>
      <c r="C11" s="257"/>
      <c r="D11" s="257" t="s">
        <v>826</v>
      </c>
      <c r="E11" s="330" t="s">
        <v>849</v>
      </c>
      <c r="F11" s="255" t="s">
        <v>916</v>
      </c>
      <c r="G11" s="255" t="s">
        <v>882</v>
      </c>
      <c r="H11" s="255" t="s">
        <v>363</v>
      </c>
      <c r="I11" s="332">
        <v>45460</v>
      </c>
      <c r="J11" s="331"/>
      <c r="K11" s="331"/>
      <c r="L11" s="333" t="s">
        <v>258</v>
      </c>
      <c r="M11" s="333"/>
      <c r="N11" s="333"/>
      <c r="O11" s="333"/>
      <c r="P11" s="333"/>
      <c r="Q11" s="333"/>
      <c r="R11" s="333"/>
      <c r="S11" s="333"/>
      <c r="T11" s="333"/>
      <c r="U11" s="333"/>
      <c r="V11" s="333"/>
      <c r="W11" s="334" t="s">
        <v>258</v>
      </c>
      <c r="X11" s="333"/>
      <c r="Y11" s="333"/>
      <c r="Z11" s="333"/>
      <c r="AA11" s="333"/>
      <c r="AB11" s="333" t="s">
        <v>258</v>
      </c>
      <c r="AC11" s="333" t="s">
        <v>258</v>
      </c>
      <c r="AD11" s="333"/>
      <c r="AE11" s="333" t="s">
        <v>258</v>
      </c>
      <c r="AF11" s="333"/>
      <c r="AG11" s="333"/>
      <c r="AH11" s="335">
        <v>0.02</v>
      </c>
      <c r="AI11" s="329">
        <v>20</v>
      </c>
      <c r="AJ11" s="329">
        <v>40</v>
      </c>
      <c r="AK11" s="329">
        <f t="shared" si="0"/>
        <v>60</v>
      </c>
      <c r="AL11" s="329">
        <v>20</v>
      </c>
      <c r="AM11" s="329"/>
      <c r="AN11" s="329">
        <v>25</v>
      </c>
      <c r="AO11" s="329"/>
      <c r="AP11" s="329">
        <f t="shared" si="1"/>
        <v>25</v>
      </c>
      <c r="AQ11" s="329">
        <v>0</v>
      </c>
      <c r="AR11" s="329">
        <v>5</v>
      </c>
      <c r="AS11" s="329">
        <f t="shared" si="2"/>
        <v>0</v>
      </c>
      <c r="AT11" s="336">
        <v>10</v>
      </c>
      <c r="AU11" s="336"/>
      <c r="AV11" s="336"/>
      <c r="AW11" s="336"/>
      <c r="AX11" s="336">
        <f t="shared" si="3"/>
        <v>55</v>
      </c>
      <c r="AY11" s="326">
        <v>900</v>
      </c>
      <c r="AZ11" s="326">
        <v>900</v>
      </c>
      <c r="BA11" s="326"/>
      <c r="BB11" s="354"/>
      <c r="BC11" s="67" t="s">
        <v>364</v>
      </c>
      <c r="BD11" s="250" t="s">
        <v>365</v>
      </c>
      <c r="BE11">
        <f t="shared" si="4"/>
        <v>27</v>
      </c>
      <c r="BF11"/>
      <c r="BG11"/>
      <c r="BH11" s="367"/>
      <c r="BI11" s="367"/>
      <c r="BJ11" s="367"/>
      <c r="BK11" s="367"/>
      <c r="BL11" s="367"/>
      <c r="BM11" s="367"/>
      <c r="BN11" s="367"/>
      <c r="BO11" s="367"/>
      <c r="BP11" s="367"/>
      <c r="BQ11" s="367"/>
      <c r="BR11" s="367"/>
      <c r="BS11" s="367"/>
      <c r="BT11" s="367"/>
      <c r="BU11" s="367"/>
      <c r="BV11" s="367"/>
      <c r="BW11" s="367"/>
      <c r="BX11" s="367"/>
      <c r="BY11" s="367"/>
      <c r="BZ11" s="367"/>
      <c r="CA11" s="367"/>
      <c r="CB11" s="367"/>
      <c r="CC11" s="367"/>
      <c r="CD11" s="367"/>
      <c r="CE11" s="367"/>
      <c r="CF11" s="367"/>
      <c r="CG11" s="367"/>
      <c r="CH11" s="367"/>
      <c r="CI11" s="367"/>
      <c r="CJ11" s="367"/>
      <c r="CK11" s="367"/>
      <c r="CL11" s="367"/>
      <c r="CM11" s="367"/>
      <c r="CN11" s="367"/>
      <c r="CO11" s="367"/>
      <c r="CP11" s="367"/>
      <c r="CQ11" s="367"/>
    </row>
    <row r="12" spans="1:95" s="70" customFormat="1" ht="18.75" x14ac:dyDescent="0.3">
      <c r="A12" s="261">
        <v>39</v>
      </c>
      <c r="B12" s="257" t="s">
        <v>9</v>
      </c>
      <c r="C12" s="257"/>
      <c r="D12" s="257" t="s">
        <v>826</v>
      </c>
      <c r="E12" s="330" t="s">
        <v>849</v>
      </c>
      <c r="F12" s="255" t="s">
        <v>877</v>
      </c>
      <c r="G12" s="255" t="s">
        <v>868</v>
      </c>
      <c r="H12" s="255" t="s">
        <v>32</v>
      </c>
      <c r="I12" s="337">
        <v>45460</v>
      </c>
      <c r="J12" s="255"/>
      <c r="K12" s="255"/>
      <c r="L12" s="333"/>
      <c r="M12" s="333"/>
      <c r="N12" s="333"/>
      <c r="O12" s="333" t="s">
        <v>258</v>
      </c>
      <c r="P12" s="333"/>
      <c r="Q12" s="333"/>
      <c r="R12" s="333"/>
      <c r="S12" s="333"/>
      <c r="T12" s="333"/>
      <c r="U12" s="333"/>
      <c r="V12" s="333"/>
      <c r="W12" s="334" t="s">
        <v>258</v>
      </c>
      <c r="X12" s="333"/>
      <c r="Y12" s="333"/>
      <c r="Z12" s="333"/>
      <c r="AA12" s="333"/>
      <c r="AB12" s="333" t="s">
        <v>258</v>
      </c>
      <c r="AC12" s="333" t="s">
        <v>258</v>
      </c>
      <c r="AD12" s="333"/>
      <c r="AE12" s="333" t="s">
        <v>258</v>
      </c>
      <c r="AF12" s="333"/>
      <c r="AG12" s="333"/>
      <c r="AH12" s="335">
        <v>0</v>
      </c>
      <c r="AI12" s="329">
        <v>20</v>
      </c>
      <c r="AJ12" s="329">
        <v>40</v>
      </c>
      <c r="AK12" s="329">
        <f t="shared" si="0"/>
        <v>60</v>
      </c>
      <c r="AL12" s="329">
        <v>20</v>
      </c>
      <c r="AM12" s="329"/>
      <c r="AN12" s="329">
        <v>25</v>
      </c>
      <c r="AO12" s="329"/>
      <c r="AP12" s="329">
        <f t="shared" si="1"/>
        <v>25</v>
      </c>
      <c r="AQ12" s="329">
        <v>0</v>
      </c>
      <c r="AR12" s="329">
        <v>5</v>
      </c>
      <c r="AS12" s="329">
        <f t="shared" si="2"/>
        <v>0</v>
      </c>
      <c r="AT12" s="336">
        <v>10</v>
      </c>
      <c r="AU12" s="336"/>
      <c r="AV12" s="336"/>
      <c r="AW12" s="336"/>
      <c r="AX12" s="336">
        <f t="shared" si="3"/>
        <v>55</v>
      </c>
      <c r="AY12" s="363">
        <v>1000</v>
      </c>
      <c r="AZ12" s="363"/>
      <c r="BA12" s="363">
        <v>1000</v>
      </c>
      <c r="BB12" s="355"/>
      <c r="BC12" s="248" t="s">
        <v>368</v>
      </c>
      <c r="BD12" s="144" t="s">
        <v>369</v>
      </c>
      <c r="BE12">
        <f t="shared" si="4"/>
        <v>27</v>
      </c>
      <c r="BF12"/>
      <c r="BG12"/>
      <c r="BH12" s="367"/>
      <c r="BI12" s="367"/>
      <c r="BJ12" s="367"/>
      <c r="BK12" s="367"/>
      <c r="BL12" s="367"/>
      <c r="BM12" s="367"/>
      <c r="BN12" s="367"/>
      <c r="BO12" s="367"/>
      <c r="BP12" s="367"/>
      <c r="BQ12" s="367"/>
      <c r="BR12" s="367"/>
      <c r="BS12" s="367"/>
      <c r="BT12" s="367"/>
      <c r="BU12" s="367"/>
      <c r="BV12" s="367"/>
      <c r="BW12" s="367"/>
      <c r="BX12" s="367"/>
      <c r="BY12" s="367"/>
      <c r="BZ12" s="367"/>
      <c r="CA12" s="367"/>
      <c r="CB12" s="367"/>
      <c r="CC12" s="367"/>
      <c r="CD12" s="367"/>
      <c r="CE12" s="367"/>
      <c r="CF12" s="367"/>
      <c r="CG12" s="367"/>
      <c r="CH12" s="367"/>
      <c r="CI12" s="367"/>
      <c r="CJ12" s="367"/>
      <c r="CK12" s="367"/>
      <c r="CL12" s="367"/>
      <c r="CM12" s="367"/>
      <c r="CN12" s="367"/>
      <c r="CO12" s="367"/>
      <c r="CP12" s="367"/>
      <c r="CQ12" s="367"/>
    </row>
    <row r="13" spans="1:95" s="13" customFormat="1" ht="14.45" customHeight="1" x14ac:dyDescent="0.3">
      <c r="A13" s="261">
        <v>56</v>
      </c>
      <c r="B13" s="257" t="s">
        <v>413</v>
      </c>
      <c r="C13" s="257"/>
      <c r="D13" s="257" t="s">
        <v>826</v>
      </c>
      <c r="E13" s="330" t="s">
        <v>849</v>
      </c>
      <c r="F13" s="255" t="s">
        <v>871</v>
      </c>
      <c r="G13" s="255" t="s">
        <v>898</v>
      </c>
      <c r="H13" s="331" t="s">
        <v>133</v>
      </c>
      <c r="I13" s="332">
        <v>45474</v>
      </c>
      <c r="J13" s="332"/>
      <c r="K13" s="331"/>
      <c r="L13" s="333" t="s">
        <v>258</v>
      </c>
      <c r="M13" s="333"/>
      <c r="N13" s="333"/>
      <c r="O13" s="333"/>
      <c r="P13" s="333"/>
      <c r="Q13" s="333"/>
      <c r="R13" s="333" t="s">
        <v>258</v>
      </c>
      <c r="S13" s="333"/>
      <c r="T13" s="333"/>
      <c r="U13" s="333"/>
      <c r="V13" s="333"/>
      <c r="W13" s="334" t="s">
        <v>258</v>
      </c>
      <c r="X13" s="333"/>
      <c r="Y13" s="333"/>
      <c r="Z13" s="333"/>
      <c r="AA13" s="333"/>
      <c r="AB13" s="333" t="s">
        <v>258</v>
      </c>
      <c r="AC13" s="333" t="s">
        <v>258</v>
      </c>
      <c r="AD13" s="333"/>
      <c r="AE13" s="333" t="s">
        <v>258</v>
      </c>
      <c r="AF13" s="333"/>
      <c r="AG13" s="333"/>
      <c r="AH13" s="335">
        <v>775.6</v>
      </c>
      <c r="AI13" s="329">
        <v>20</v>
      </c>
      <c r="AJ13" s="329">
        <v>40</v>
      </c>
      <c r="AK13" s="329">
        <f t="shared" si="0"/>
        <v>60</v>
      </c>
      <c r="AL13" s="329">
        <v>20</v>
      </c>
      <c r="AM13" s="329"/>
      <c r="AN13" s="329">
        <v>25</v>
      </c>
      <c r="AO13" s="329"/>
      <c r="AP13" s="329">
        <f t="shared" si="1"/>
        <v>25</v>
      </c>
      <c r="AQ13" s="329">
        <v>0</v>
      </c>
      <c r="AR13" s="329">
        <v>5</v>
      </c>
      <c r="AS13" s="329">
        <f t="shared" si="2"/>
        <v>0</v>
      </c>
      <c r="AT13" s="336">
        <v>10</v>
      </c>
      <c r="AU13" s="336"/>
      <c r="AV13" s="336"/>
      <c r="AW13" s="341"/>
      <c r="AX13" s="336">
        <f t="shared" si="3"/>
        <v>55</v>
      </c>
      <c r="AY13" s="327">
        <v>600</v>
      </c>
      <c r="AZ13" s="328">
        <v>600</v>
      </c>
      <c r="BA13" s="328"/>
      <c r="BB13" s="357"/>
      <c r="BC13" s="249" t="s">
        <v>611</v>
      </c>
      <c r="BD13" s="30" t="s">
        <v>612</v>
      </c>
      <c r="BE13">
        <f t="shared" si="4"/>
        <v>27</v>
      </c>
      <c r="BF13"/>
      <c r="BG13"/>
    </row>
    <row r="14" spans="1:95" s="13" customFormat="1" ht="18.75" x14ac:dyDescent="0.3">
      <c r="A14" s="261">
        <v>57</v>
      </c>
      <c r="B14" s="257" t="s">
        <v>413</v>
      </c>
      <c r="C14" s="257"/>
      <c r="D14" s="257" t="s">
        <v>826</v>
      </c>
      <c r="E14" s="330" t="s">
        <v>849</v>
      </c>
      <c r="F14" s="255" t="s">
        <v>871</v>
      </c>
      <c r="G14" s="255" t="s">
        <v>895</v>
      </c>
      <c r="H14" s="331" t="s">
        <v>132</v>
      </c>
      <c r="I14" s="332">
        <v>45455</v>
      </c>
      <c r="J14" s="331"/>
      <c r="K14" s="331"/>
      <c r="L14" s="333" t="s">
        <v>258</v>
      </c>
      <c r="M14" s="333"/>
      <c r="N14" s="333"/>
      <c r="O14" s="333"/>
      <c r="P14" s="333"/>
      <c r="Q14" s="333"/>
      <c r="R14" s="333"/>
      <c r="S14" s="333"/>
      <c r="T14" s="333"/>
      <c r="U14" s="333"/>
      <c r="V14" s="333"/>
      <c r="W14" s="334"/>
      <c r="X14" s="333"/>
      <c r="Y14" s="333"/>
      <c r="Z14" s="333"/>
      <c r="AA14" s="333" t="s">
        <v>258</v>
      </c>
      <c r="AB14" s="333" t="s">
        <v>258</v>
      </c>
      <c r="AC14" s="333" t="s">
        <v>258</v>
      </c>
      <c r="AD14" s="333"/>
      <c r="AE14" s="333" t="s">
        <v>258</v>
      </c>
      <c r="AF14" s="333"/>
      <c r="AG14" s="333"/>
      <c r="AH14" s="335">
        <v>4716.1899999999996</v>
      </c>
      <c r="AI14" s="329">
        <v>20</v>
      </c>
      <c r="AJ14" s="329">
        <v>40</v>
      </c>
      <c r="AK14" s="329">
        <f t="shared" si="0"/>
        <v>60</v>
      </c>
      <c r="AL14" s="329">
        <v>20</v>
      </c>
      <c r="AM14" s="329"/>
      <c r="AN14" s="329">
        <v>25</v>
      </c>
      <c r="AO14" s="329"/>
      <c r="AP14" s="329">
        <f t="shared" si="1"/>
        <v>25</v>
      </c>
      <c r="AQ14" s="329">
        <v>0</v>
      </c>
      <c r="AR14" s="329">
        <v>5</v>
      </c>
      <c r="AS14" s="329">
        <f t="shared" si="2"/>
        <v>0</v>
      </c>
      <c r="AT14" s="336">
        <v>10</v>
      </c>
      <c r="AU14" s="336"/>
      <c r="AV14" s="336"/>
      <c r="AW14" s="336"/>
      <c r="AX14" s="336">
        <f t="shared" si="3"/>
        <v>55</v>
      </c>
      <c r="AY14" s="254">
        <v>1200</v>
      </c>
      <c r="AZ14" s="254">
        <v>1200</v>
      </c>
      <c r="BA14" s="254"/>
      <c r="BB14" s="356"/>
      <c r="BC14" s="247" t="s">
        <v>511</v>
      </c>
      <c r="BD14" s="250" t="s">
        <v>512</v>
      </c>
      <c r="BE14">
        <f t="shared" si="4"/>
        <v>27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95" s="13" customFormat="1" ht="18.75" x14ac:dyDescent="0.3">
      <c r="A15" s="261">
        <v>60</v>
      </c>
      <c r="B15" s="257" t="s">
        <v>413</v>
      </c>
      <c r="C15" s="257"/>
      <c r="D15" s="257" t="s">
        <v>826</v>
      </c>
      <c r="E15" s="330" t="s">
        <v>849</v>
      </c>
      <c r="F15" s="255" t="s">
        <v>917</v>
      </c>
      <c r="G15" s="255" t="s">
        <v>872</v>
      </c>
      <c r="H15" s="331" t="s">
        <v>119</v>
      </c>
      <c r="I15" s="332">
        <v>45464</v>
      </c>
      <c r="J15" s="331"/>
      <c r="K15" s="331"/>
      <c r="L15" s="333" t="s">
        <v>258</v>
      </c>
      <c r="M15" s="333"/>
      <c r="N15" s="333"/>
      <c r="O15" s="333"/>
      <c r="P15" s="333"/>
      <c r="Q15" s="333"/>
      <c r="R15" s="333"/>
      <c r="S15" s="333"/>
      <c r="T15" s="333"/>
      <c r="U15" s="333"/>
      <c r="V15" s="333"/>
      <c r="W15" s="334" t="s">
        <v>258</v>
      </c>
      <c r="X15" s="333"/>
      <c r="Y15" s="333"/>
      <c r="Z15" s="333"/>
      <c r="AA15" s="333"/>
      <c r="AB15" s="333" t="s">
        <v>258</v>
      </c>
      <c r="AC15" s="333" t="s">
        <v>258</v>
      </c>
      <c r="AD15" s="333"/>
      <c r="AE15" s="333" t="s">
        <v>258</v>
      </c>
      <c r="AF15" s="333"/>
      <c r="AG15" s="333"/>
      <c r="AH15" s="335">
        <v>0</v>
      </c>
      <c r="AI15" s="329">
        <v>20</v>
      </c>
      <c r="AJ15" s="329">
        <v>40</v>
      </c>
      <c r="AK15" s="329">
        <f t="shared" si="0"/>
        <v>60</v>
      </c>
      <c r="AL15" s="329">
        <v>20</v>
      </c>
      <c r="AM15" s="329"/>
      <c r="AN15" s="329">
        <v>25</v>
      </c>
      <c r="AO15" s="329"/>
      <c r="AP15" s="329">
        <f t="shared" si="1"/>
        <v>25</v>
      </c>
      <c r="AQ15" s="329">
        <v>0</v>
      </c>
      <c r="AR15" s="329">
        <v>5</v>
      </c>
      <c r="AS15" s="329">
        <f t="shared" si="2"/>
        <v>0</v>
      </c>
      <c r="AT15" s="336">
        <v>10</v>
      </c>
      <c r="AU15" s="336"/>
      <c r="AV15" s="336"/>
      <c r="AW15" s="336"/>
      <c r="AX15" s="336">
        <f t="shared" si="3"/>
        <v>55</v>
      </c>
      <c r="AY15" s="326">
        <v>600</v>
      </c>
      <c r="AZ15" s="326">
        <v>600</v>
      </c>
      <c r="BA15" s="326"/>
      <c r="BB15" s="354"/>
      <c r="BC15" s="247" t="s">
        <v>515</v>
      </c>
      <c r="BD15" s="250" t="s">
        <v>419</v>
      </c>
      <c r="BE15">
        <f t="shared" si="4"/>
        <v>27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95" s="13" customFormat="1" ht="18.75" x14ac:dyDescent="0.3">
      <c r="A16" s="261">
        <v>3</v>
      </c>
      <c r="B16" s="257" t="s">
        <v>66</v>
      </c>
      <c r="C16" s="257"/>
      <c r="D16" s="257" t="s">
        <v>826</v>
      </c>
      <c r="E16" s="330" t="s">
        <v>849</v>
      </c>
      <c r="F16" s="255" t="s">
        <v>874</v>
      </c>
      <c r="G16" s="255" t="s">
        <v>890</v>
      </c>
      <c r="H16" s="255" t="s">
        <v>87</v>
      </c>
      <c r="I16" s="337">
        <v>45468</v>
      </c>
      <c r="J16" s="337"/>
      <c r="K16" s="255"/>
      <c r="L16" s="333" t="s">
        <v>258</v>
      </c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342" t="s">
        <v>613</v>
      </c>
      <c r="X16" s="255"/>
      <c r="Y16" s="255"/>
      <c r="Z16" s="255"/>
      <c r="AA16" s="333"/>
      <c r="AB16" s="255" t="s">
        <v>613</v>
      </c>
      <c r="AC16" s="333" t="s">
        <v>258</v>
      </c>
      <c r="AD16" s="255"/>
      <c r="AE16" s="333" t="s">
        <v>258</v>
      </c>
      <c r="AF16" s="255"/>
      <c r="AG16" s="255"/>
      <c r="AH16" s="335">
        <v>0</v>
      </c>
      <c r="AI16" s="329">
        <v>10</v>
      </c>
      <c r="AJ16" s="329">
        <v>40</v>
      </c>
      <c r="AK16" s="329">
        <f t="shared" si="0"/>
        <v>50</v>
      </c>
      <c r="AL16" s="329">
        <v>12</v>
      </c>
      <c r="AM16" s="255"/>
      <c r="AN16" s="329">
        <v>25</v>
      </c>
      <c r="AO16" s="255"/>
      <c r="AP16" s="329">
        <f t="shared" si="1"/>
        <v>25</v>
      </c>
      <c r="AQ16" s="329">
        <v>1</v>
      </c>
      <c r="AR16" s="329">
        <v>5</v>
      </c>
      <c r="AS16" s="329">
        <f t="shared" si="2"/>
        <v>5</v>
      </c>
      <c r="AT16" s="336">
        <v>10</v>
      </c>
      <c r="AU16" s="255"/>
      <c r="AV16" s="255"/>
      <c r="AW16" s="255"/>
      <c r="AX16" s="336">
        <f t="shared" si="3"/>
        <v>52</v>
      </c>
      <c r="AY16" s="326">
        <v>600</v>
      </c>
      <c r="AZ16" s="326">
        <v>600</v>
      </c>
      <c r="BA16" s="326"/>
      <c r="BB16" s="354"/>
      <c r="BC16" s="143" t="s">
        <v>434</v>
      </c>
      <c r="BD16" s="144" t="s">
        <v>435</v>
      </c>
      <c r="BE16">
        <f t="shared" si="4"/>
        <v>27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 s="13" customFormat="1" ht="18.75" x14ac:dyDescent="0.3">
      <c r="A17" s="261">
        <v>2</v>
      </c>
      <c r="B17" s="257" t="s">
        <v>166</v>
      </c>
      <c r="C17" s="257"/>
      <c r="D17" s="257" t="s">
        <v>826</v>
      </c>
      <c r="E17" s="330" t="s">
        <v>849</v>
      </c>
      <c r="F17" s="255" t="s">
        <v>918</v>
      </c>
      <c r="G17" s="255" t="s">
        <v>902</v>
      </c>
      <c r="H17" s="255" t="s">
        <v>316</v>
      </c>
      <c r="I17" s="337">
        <v>45463</v>
      </c>
      <c r="J17" s="337"/>
      <c r="K17" s="255"/>
      <c r="L17" s="333" t="s">
        <v>258</v>
      </c>
      <c r="M17" s="333"/>
      <c r="N17" s="333"/>
      <c r="O17" s="333"/>
      <c r="P17" s="333"/>
      <c r="Q17" s="333"/>
      <c r="R17" s="333"/>
      <c r="S17" s="333"/>
      <c r="T17" s="333"/>
      <c r="U17" s="333"/>
      <c r="V17" s="333"/>
      <c r="W17" s="334"/>
      <c r="X17" s="333"/>
      <c r="Y17" s="333"/>
      <c r="Z17" s="333"/>
      <c r="AA17" s="333" t="s">
        <v>258</v>
      </c>
      <c r="AB17" s="333" t="s">
        <v>258</v>
      </c>
      <c r="AC17" s="333" t="s">
        <v>258</v>
      </c>
      <c r="AD17" s="333"/>
      <c r="AE17" s="333" t="s">
        <v>258</v>
      </c>
      <c r="AF17" s="333"/>
      <c r="AG17" s="333"/>
      <c r="AH17" s="335">
        <v>11445.39</v>
      </c>
      <c r="AI17" s="329">
        <v>20</v>
      </c>
      <c r="AJ17" s="329">
        <v>40</v>
      </c>
      <c r="AK17" s="329">
        <f t="shared" si="0"/>
        <v>60</v>
      </c>
      <c r="AL17" s="329">
        <v>20</v>
      </c>
      <c r="AM17" s="329"/>
      <c r="AN17" s="329">
        <v>25</v>
      </c>
      <c r="AO17" s="329"/>
      <c r="AP17" s="329">
        <f t="shared" si="1"/>
        <v>25</v>
      </c>
      <c r="AQ17" s="329">
        <v>0</v>
      </c>
      <c r="AR17" s="329">
        <v>5</v>
      </c>
      <c r="AS17" s="329">
        <f t="shared" si="2"/>
        <v>0</v>
      </c>
      <c r="AT17" s="336"/>
      <c r="AU17" s="336">
        <v>7</v>
      </c>
      <c r="AV17" s="336"/>
      <c r="AW17" s="336"/>
      <c r="AX17" s="336">
        <f t="shared" si="3"/>
        <v>52</v>
      </c>
      <c r="AY17" s="254">
        <v>1200</v>
      </c>
      <c r="AZ17" s="254">
        <v>1200</v>
      </c>
      <c r="BA17" s="254"/>
      <c r="BB17" s="356"/>
      <c r="BC17" s="143" t="s">
        <v>658</v>
      </c>
      <c r="BD17" s="144" t="s">
        <v>317</v>
      </c>
      <c r="BE17">
        <f t="shared" si="4"/>
        <v>27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 s="13" customFormat="1" ht="18.75" x14ac:dyDescent="0.3">
      <c r="A18" s="261">
        <v>34</v>
      </c>
      <c r="B18" s="257" t="s">
        <v>425</v>
      </c>
      <c r="C18" s="257"/>
      <c r="D18" s="257" t="s">
        <v>826</v>
      </c>
      <c r="E18" s="330" t="s">
        <v>849</v>
      </c>
      <c r="F18" s="255" t="s">
        <v>898</v>
      </c>
      <c r="G18" s="255" t="s">
        <v>876</v>
      </c>
      <c r="H18" s="331" t="s">
        <v>754</v>
      </c>
      <c r="I18" s="332">
        <v>45477</v>
      </c>
      <c r="J18" s="332"/>
      <c r="K18" s="331"/>
      <c r="L18" s="333"/>
      <c r="M18" s="333"/>
      <c r="N18" s="333"/>
      <c r="O18" s="333" t="s">
        <v>258</v>
      </c>
      <c r="P18" s="333"/>
      <c r="Q18" s="333"/>
      <c r="R18" s="333"/>
      <c r="S18" s="333" t="s">
        <v>613</v>
      </c>
      <c r="T18" s="333"/>
      <c r="U18" s="333"/>
      <c r="V18" s="333"/>
      <c r="W18" s="334" t="s">
        <v>613</v>
      </c>
      <c r="X18" s="333"/>
      <c r="Y18" s="333"/>
      <c r="Z18" s="333"/>
      <c r="AA18" s="333"/>
      <c r="AB18" s="333" t="s">
        <v>613</v>
      </c>
      <c r="AC18" s="333" t="s">
        <v>258</v>
      </c>
      <c r="AD18" s="333"/>
      <c r="AE18" s="333" t="s">
        <v>613</v>
      </c>
      <c r="AF18" s="333"/>
      <c r="AG18" s="333"/>
      <c r="AH18" s="335">
        <v>6970.13</v>
      </c>
      <c r="AI18" s="329">
        <v>20</v>
      </c>
      <c r="AJ18" s="329">
        <v>40</v>
      </c>
      <c r="AK18" s="329">
        <f t="shared" si="0"/>
        <v>60</v>
      </c>
      <c r="AL18" s="329">
        <v>20</v>
      </c>
      <c r="AM18" s="329"/>
      <c r="AN18" s="329">
        <v>25</v>
      </c>
      <c r="AO18" s="329"/>
      <c r="AP18" s="329">
        <f t="shared" si="1"/>
        <v>25</v>
      </c>
      <c r="AQ18" s="329">
        <v>0</v>
      </c>
      <c r="AR18" s="329">
        <v>5</v>
      </c>
      <c r="AS18" s="329">
        <f t="shared" si="2"/>
        <v>0</v>
      </c>
      <c r="AT18" s="336"/>
      <c r="AU18" s="336">
        <v>7</v>
      </c>
      <c r="AV18" s="336"/>
      <c r="AW18" s="336"/>
      <c r="AX18" s="336">
        <f t="shared" si="3"/>
        <v>52</v>
      </c>
      <c r="AY18" s="326">
        <v>1000</v>
      </c>
      <c r="AZ18" s="326"/>
      <c r="BA18" s="326">
        <v>1000</v>
      </c>
      <c r="BB18" s="354"/>
      <c r="BC18" s="67"/>
      <c r="BD18" s="250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s="13" customFormat="1" ht="18.75" x14ac:dyDescent="0.3">
      <c r="A19" s="261">
        <v>36</v>
      </c>
      <c r="B19" s="257" t="s">
        <v>772</v>
      </c>
      <c r="C19" s="257"/>
      <c r="D19" s="257" t="s">
        <v>826</v>
      </c>
      <c r="E19" s="330" t="s">
        <v>849</v>
      </c>
      <c r="F19" s="343" t="s">
        <v>901</v>
      </c>
      <c r="G19" s="343" t="s">
        <v>920</v>
      </c>
      <c r="H19" s="255" t="s">
        <v>773</v>
      </c>
      <c r="I19" s="337">
        <v>45464</v>
      </c>
      <c r="J19" s="337"/>
      <c r="K19" s="255"/>
      <c r="L19" s="333" t="s">
        <v>258</v>
      </c>
      <c r="M19" s="333"/>
      <c r="N19" s="333"/>
      <c r="O19" s="333"/>
      <c r="P19" s="333"/>
      <c r="Q19" s="333"/>
      <c r="R19" s="333"/>
      <c r="S19" s="333"/>
      <c r="T19" s="333"/>
      <c r="U19" s="333"/>
      <c r="V19" s="333"/>
      <c r="W19" s="334"/>
      <c r="X19" s="333"/>
      <c r="Y19" s="333"/>
      <c r="Z19" s="333"/>
      <c r="AA19" s="333" t="s">
        <v>258</v>
      </c>
      <c r="AB19" s="333"/>
      <c r="AC19" s="333" t="s">
        <v>258</v>
      </c>
      <c r="AD19" s="333"/>
      <c r="AE19" s="333" t="s">
        <v>613</v>
      </c>
      <c r="AF19" s="335"/>
      <c r="AG19" s="329"/>
      <c r="AH19" s="329">
        <v>4164.25</v>
      </c>
      <c r="AI19" s="329">
        <v>10</v>
      </c>
      <c r="AJ19" s="329">
        <v>40</v>
      </c>
      <c r="AK19" s="329">
        <f t="shared" si="0"/>
        <v>50</v>
      </c>
      <c r="AL19" s="329">
        <v>12</v>
      </c>
      <c r="AM19" s="329"/>
      <c r="AN19" s="329">
        <v>25</v>
      </c>
      <c r="AO19" s="329"/>
      <c r="AP19" s="329">
        <f t="shared" si="1"/>
        <v>25</v>
      </c>
      <c r="AQ19" s="329">
        <v>1</v>
      </c>
      <c r="AR19" s="336">
        <v>5</v>
      </c>
      <c r="AS19" s="329">
        <f t="shared" si="2"/>
        <v>5</v>
      </c>
      <c r="AT19" s="336">
        <v>10</v>
      </c>
      <c r="AU19" s="336"/>
      <c r="AV19" s="336"/>
      <c r="AW19" s="344"/>
      <c r="AX19" s="336">
        <f t="shared" si="3"/>
        <v>52</v>
      </c>
      <c r="AY19" s="254">
        <v>1200</v>
      </c>
      <c r="AZ19" s="254">
        <v>1200</v>
      </c>
      <c r="BA19" s="254"/>
      <c r="BB19" s="356"/>
      <c r="BC19" s="247" t="s">
        <v>774</v>
      </c>
      <c r="BD19" s="251" t="s">
        <v>775</v>
      </c>
      <c r="BE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 ht="18.75" x14ac:dyDescent="0.3">
      <c r="A20" s="261">
        <v>46</v>
      </c>
      <c r="B20" s="257" t="s">
        <v>535</v>
      </c>
      <c r="C20" s="257"/>
      <c r="D20" s="257" t="s">
        <v>826</v>
      </c>
      <c r="E20" s="330" t="s">
        <v>849</v>
      </c>
      <c r="F20" s="255" t="s">
        <v>923</v>
      </c>
      <c r="G20" s="255" t="s">
        <v>921</v>
      </c>
      <c r="H20" s="255" t="s">
        <v>536</v>
      </c>
      <c r="I20" s="337">
        <v>45469</v>
      </c>
      <c r="J20" s="337"/>
      <c r="K20" s="255"/>
      <c r="L20" s="333" t="s">
        <v>258</v>
      </c>
      <c r="M20" s="333"/>
      <c r="N20" s="333"/>
      <c r="O20" s="333"/>
      <c r="P20" s="333"/>
      <c r="Q20" s="333"/>
      <c r="R20" s="333"/>
      <c r="S20" s="333"/>
      <c r="T20" s="333"/>
      <c r="U20" s="333"/>
      <c r="V20" s="333"/>
      <c r="W20" s="334"/>
      <c r="X20" s="333"/>
      <c r="Y20" s="333"/>
      <c r="Z20" s="333"/>
      <c r="AA20" s="333" t="s">
        <v>258</v>
      </c>
      <c r="AB20" s="333" t="s">
        <v>258</v>
      </c>
      <c r="AC20" s="333" t="s">
        <v>258</v>
      </c>
      <c r="AD20" s="333"/>
      <c r="AE20" s="333" t="s">
        <v>258</v>
      </c>
      <c r="AF20" s="333"/>
      <c r="AG20" s="333"/>
      <c r="AH20" s="335">
        <v>11356.23</v>
      </c>
      <c r="AI20" s="329">
        <v>20</v>
      </c>
      <c r="AJ20" s="329">
        <v>40</v>
      </c>
      <c r="AK20" s="329">
        <f t="shared" si="0"/>
        <v>60</v>
      </c>
      <c r="AL20" s="329">
        <v>20</v>
      </c>
      <c r="AM20" s="329"/>
      <c r="AN20" s="329">
        <v>25</v>
      </c>
      <c r="AO20" s="329"/>
      <c r="AP20" s="329">
        <f t="shared" si="1"/>
        <v>25</v>
      </c>
      <c r="AQ20" s="329">
        <v>0</v>
      </c>
      <c r="AR20" s="329">
        <v>5</v>
      </c>
      <c r="AS20" s="329">
        <f t="shared" si="2"/>
        <v>0</v>
      </c>
      <c r="AT20" s="336"/>
      <c r="AU20" s="336">
        <v>7</v>
      </c>
      <c r="AV20" s="336"/>
      <c r="AW20" s="336"/>
      <c r="AX20" s="336">
        <f t="shared" si="3"/>
        <v>52</v>
      </c>
      <c r="AY20" s="254">
        <v>1200</v>
      </c>
      <c r="AZ20" s="254">
        <v>1200</v>
      </c>
      <c r="BA20" s="254"/>
      <c r="BB20" s="356"/>
      <c r="BC20" s="247" t="s">
        <v>537</v>
      </c>
      <c r="BD20" s="250" t="s">
        <v>538</v>
      </c>
      <c r="BE20">
        <f t="shared" ref="BE20:BE28" si="5">LEN(BD20)</f>
        <v>27</v>
      </c>
    </row>
    <row r="21" spans="1:76" s="13" customFormat="1" ht="18.75" x14ac:dyDescent="0.3">
      <c r="A21" s="261">
        <v>53</v>
      </c>
      <c r="B21" s="257" t="s">
        <v>413</v>
      </c>
      <c r="C21" s="257"/>
      <c r="D21" s="257" t="s">
        <v>826</v>
      </c>
      <c r="E21" s="330" t="s">
        <v>849</v>
      </c>
      <c r="F21" s="255" t="s">
        <v>901</v>
      </c>
      <c r="G21" s="255" t="s">
        <v>922</v>
      </c>
      <c r="H21" s="331" t="s">
        <v>672</v>
      </c>
      <c r="I21" s="332">
        <v>45474</v>
      </c>
      <c r="J21" s="332"/>
      <c r="K21" s="331"/>
      <c r="L21" s="333" t="s">
        <v>258</v>
      </c>
      <c r="M21" s="333"/>
      <c r="N21" s="333"/>
      <c r="O21" s="333"/>
      <c r="P21" s="333"/>
      <c r="Q21" s="333"/>
      <c r="R21" s="333"/>
      <c r="S21" s="333"/>
      <c r="T21" s="333"/>
      <c r="U21" s="333"/>
      <c r="V21" s="333"/>
      <c r="W21" s="334" t="s">
        <v>258</v>
      </c>
      <c r="X21" s="333"/>
      <c r="Y21" s="333"/>
      <c r="Z21" s="333"/>
      <c r="AA21" s="333"/>
      <c r="AB21" s="333" t="s">
        <v>258</v>
      </c>
      <c r="AC21" s="333" t="s">
        <v>258</v>
      </c>
      <c r="AD21" s="333"/>
      <c r="AE21" s="333" t="s">
        <v>258</v>
      </c>
      <c r="AF21" s="333"/>
      <c r="AG21" s="333"/>
      <c r="AH21" s="335">
        <v>0</v>
      </c>
      <c r="AI21" s="329">
        <v>10</v>
      </c>
      <c r="AJ21" s="329">
        <v>40</v>
      </c>
      <c r="AK21" s="329">
        <f t="shared" si="0"/>
        <v>50</v>
      </c>
      <c r="AL21" s="329">
        <v>12</v>
      </c>
      <c r="AM21" s="329"/>
      <c r="AN21" s="329">
        <v>25</v>
      </c>
      <c r="AO21" s="329"/>
      <c r="AP21" s="329">
        <f t="shared" si="1"/>
        <v>25</v>
      </c>
      <c r="AQ21" s="329">
        <v>1</v>
      </c>
      <c r="AR21" s="329">
        <v>5</v>
      </c>
      <c r="AS21" s="329">
        <f t="shared" si="2"/>
        <v>5</v>
      </c>
      <c r="AT21" s="336">
        <v>10</v>
      </c>
      <c r="AU21" s="336"/>
      <c r="AV21" s="336"/>
      <c r="AW21" s="336"/>
      <c r="AX21" s="336">
        <f t="shared" si="3"/>
        <v>52</v>
      </c>
      <c r="AY21" s="326">
        <v>900</v>
      </c>
      <c r="AZ21" s="326">
        <v>900</v>
      </c>
      <c r="BA21" s="326"/>
      <c r="BB21" s="354"/>
      <c r="BC21" s="247" t="s">
        <v>673</v>
      </c>
      <c r="BD21" s="250" t="s">
        <v>674</v>
      </c>
      <c r="BE21">
        <f t="shared" si="5"/>
        <v>27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 s="244" customFormat="1" ht="18.75" x14ac:dyDescent="0.3">
      <c r="A22" s="261">
        <v>59</v>
      </c>
      <c r="B22" s="257" t="s">
        <v>413</v>
      </c>
      <c r="C22" s="257"/>
      <c r="D22" s="257" t="s">
        <v>826</v>
      </c>
      <c r="E22" s="330" t="s">
        <v>849</v>
      </c>
      <c r="F22" s="255" t="s">
        <v>920</v>
      </c>
      <c r="G22" s="255" t="s">
        <v>894</v>
      </c>
      <c r="H22" s="331" t="s">
        <v>126</v>
      </c>
      <c r="I22" s="332">
        <v>45460</v>
      </c>
      <c r="J22" s="332"/>
      <c r="K22" s="331"/>
      <c r="L22" s="333" t="s">
        <v>258</v>
      </c>
      <c r="M22" s="333"/>
      <c r="N22" s="333"/>
      <c r="O22" s="333"/>
      <c r="P22" s="333"/>
      <c r="Q22" s="333" t="s">
        <v>258</v>
      </c>
      <c r="R22" s="333"/>
      <c r="S22" s="333"/>
      <c r="T22" s="333"/>
      <c r="U22" s="333"/>
      <c r="V22" s="333"/>
      <c r="W22" s="334"/>
      <c r="X22" s="333" t="s">
        <v>258</v>
      </c>
      <c r="Y22" s="333"/>
      <c r="Z22" s="333"/>
      <c r="AA22" s="333"/>
      <c r="AB22" s="333" t="s">
        <v>258</v>
      </c>
      <c r="AC22" s="333" t="s">
        <v>258</v>
      </c>
      <c r="AD22" s="333"/>
      <c r="AE22" s="333" t="s">
        <v>258</v>
      </c>
      <c r="AF22" s="333"/>
      <c r="AG22" s="333"/>
      <c r="AH22" s="335">
        <v>10340.67</v>
      </c>
      <c r="AI22" s="329">
        <v>20</v>
      </c>
      <c r="AJ22" s="329">
        <v>40</v>
      </c>
      <c r="AK22" s="329">
        <f t="shared" si="0"/>
        <v>60</v>
      </c>
      <c r="AL22" s="329">
        <v>20</v>
      </c>
      <c r="AM22" s="329"/>
      <c r="AN22" s="329">
        <v>25</v>
      </c>
      <c r="AO22" s="329"/>
      <c r="AP22" s="329">
        <f t="shared" si="1"/>
        <v>25</v>
      </c>
      <c r="AQ22" s="329">
        <v>0</v>
      </c>
      <c r="AR22" s="329">
        <v>5</v>
      </c>
      <c r="AS22" s="329">
        <f t="shared" si="2"/>
        <v>0</v>
      </c>
      <c r="AT22" s="336"/>
      <c r="AU22" s="336">
        <v>7</v>
      </c>
      <c r="AV22" s="336"/>
      <c r="AW22" s="336"/>
      <c r="AX22" s="336">
        <f t="shared" si="3"/>
        <v>52</v>
      </c>
      <c r="AY22" s="254">
        <v>1200</v>
      </c>
      <c r="AZ22" s="254">
        <v>1200</v>
      </c>
      <c r="BA22" s="254"/>
      <c r="BB22" s="356"/>
      <c r="BC22" s="247" t="s">
        <v>513</v>
      </c>
      <c r="BD22" s="250" t="s">
        <v>514</v>
      </c>
      <c r="BE22">
        <f t="shared" si="5"/>
        <v>27</v>
      </c>
      <c r="BF22"/>
      <c r="BG22"/>
      <c r="BH22" s="368"/>
      <c r="BI22" s="368"/>
      <c r="BJ22" s="368"/>
      <c r="BK22" s="368"/>
      <c r="BL22" s="368"/>
      <c r="BM22" s="368"/>
      <c r="BN22" s="368"/>
      <c r="BO22" s="368"/>
      <c r="BP22" s="368"/>
    </row>
    <row r="23" spans="1:76" s="13" customFormat="1" ht="18.75" x14ac:dyDescent="0.3">
      <c r="A23" s="261">
        <v>64</v>
      </c>
      <c r="B23" s="257" t="s">
        <v>189</v>
      </c>
      <c r="C23" s="257" t="s">
        <v>839</v>
      </c>
      <c r="D23" s="352" t="s">
        <v>826</v>
      </c>
      <c r="E23" s="330" t="s">
        <v>849</v>
      </c>
      <c r="F23" s="255" t="s">
        <v>923</v>
      </c>
      <c r="G23" s="255" t="s">
        <v>902</v>
      </c>
      <c r="H23" s="331" t="s">
        <v>190</v>
      </c>
      <c r="I23" s="332">
        <v>45463</v>
      </c>
      <c r="J23" s="332"/>
      <c r="K23" s="331"/>
      <c r="L23" s="333"/>
      <c r="M23" s="364" t="s">
        <v>258</v>
      </c>
      <c r="N23" s="333"/>
      <c r="O23" s="333"/>
      <c r="P23" s="333"/>
      <c r="Q23" s="333"/>
      <c r="R23" s="333"/>
      <c r="S23" s="333" t="s">
        <v>258</v>
      </c>
      <c r="T23" s="333"/>
      <c r="U23" s="333"/>
      <c r="V23" s="333"/>
      <c r="W23" s="334" t="s">
        <v>258</v>
      </c>
      <c r="X23" s="333"/>
      <c r="Y23" s="333"/>
      <c r="Z23" s="333" t="s">
        <v>258</v>
      </c>
      <c r="AA23" s="333"/>
      <c r="AB23" s="333" t="s">
        <v>258</v>
      </c>
      <c r="AC23" s="333" t="s">
        <v>258</v>
      </c>
      <c r="AD23" s="333" t="s">
        <v>258</v>
      </c>
      <c r="AE23" s="333"/>
      <c r="AF23" s="333"/>
      <c r="AG23" s="333"/>
      <c r="AH23" s="335">
        <v>13867.2</v>
      </c>
      <c r="AI23" s="336">
        <v>10</v>
      </c>
      <c r="AJ23" s="336">
        <v>40</v>
      </c>
      <c r="AK23" s="329">
        <f t="shared" si="0"/>
        <v>50</v>
      </c>
      <c r="AL23" s="336">
        <v>12</v>
      </c>
      <c r="AM23" s="336">
        <v>35</v>
      </c>
      <c r="AN23" s="336"/>
      <c r="AO23" s="336"/>
      <c r="AP23" s="329">
        <f t="shared" si="1"/>
        <v>35</v>
      </c>
      <c r="AQ23" s="336">
        <v>0</v>
      </c>
      <c r="AR23" s="329">
        <v>5</v>
      </c>
      <c r="AS23" s="329">
        <f t="shared" si="2"/>
        <v>0</v>
      </c>
      <c r="AT23" s="336"/>
      <c r="AU23" s="336"/>
      <c r="AV23" s="336">
        <v>5</v>
      </c>
      <c r="AW23" s="336"/>
      <c r="AX23" s="336">
        <f t="shared" si="3"/>
        <v>52</v>
      </c>
      <c r="AY23" s="363">
        <f>240*12/2</f>
        <v>1440</v>
      </c>
      <c r="AZ23" s="363">
        <v>1440</v>
      </c>
      <c r="BA23" s="363"/>
      <c r="BB23" s="355"/>
      <c r="BC23" s="247" t="s">
        <v>404</v>
      </c>
      <c r="BD23" s="144" t="s">
        <v>405</v>
      </c>
      <c r="BE23">
        <f t="shared" si="5"/>
        <v>27</v>
      </c>
      <c r="BF23"/>
      <c r="BG23">
        <v>54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s="13" customFormat="1" ht="18.75" x14ac:dyDescent="0.3">
      <c r="A24" s="261">
        <v>21</v>
      </c>
      <c r="B24" s="257" t="s">
        <v>148</v>
      </c>
      <c r="C24" s="257"/>
      <c r="D24" s="257" t="s">
        <v>826</v>
      </c>
      <c r="E24" s="330" t="s">
        <v>849</v>
      </c>
      <c r="F24" s="255" t="s">
        <v>908</v>
      </c>
      <c r="G24" s="255" t="s">
        <v>895</v>
      </c>
      <c r="H24" s="255" t="s">
        <v>150</v>
      </c>
      <c r="I24" s="337">
        <v>45474</v>
      </c>
      <c r="J24" s="337"/>
      <c r="K24" s="255"/>
      <c r="L24" s="333" t="s">
        <v>258</v>
      </c>
      <c r="M24" s="333"/>
      <c r="N24" s="333"/>
      <c r="O24" s="333"/>
      <c r="P24" s="333"/>
      <c r="Q24" s="333"/>
      <c r="R24" s="333"/>
      <c r="S24" s="333"/>
      <c r="T24" s="333"/>
      <c r="U24" s="333" t="s">
        <v>258</v>
      </c>
      <c r="V24" s="333"/>
      <c r="W24" s="334"/>
      <c r="X24" s="333"/>
      <c r="Y24" s="333"/>
      <c r="Z24" s="333"/>
      <c r="AA24" s="333"/>
      <c r="AB24" s="333" t="s">
        <v>258</v>
      </c>
      <c r="AC24" s="333" t="s">
        <v>258</v>
      </c>
      <c r="AD24" s="333"/>
      <c r="AE24" s="333" t="s">
        <v>258</v>
      </c>
      <c r="AF24" s="333"/>
      <c r="AG24" s="333"/>
      <c r="AH24" s="335">
        <v>16016.9</v>
      </c>
      <c r="AI24" s="329">
        <v>20</v>
      </c>
      <c r="AJ24" s="329">
        <v>40</v>
      </c>
      <c r="AK24" s="329">
        <f t="shared" si="0"/>
        <v>60</v>
      </c>
      <c r="AL24" s="329">
        <v>20</v>
      </c>
      <c r="AM24" s="329"/>
      <c r="AN24" s="329">
        <v>25</v>
      </c>
      <c r="AO24" s="329"/>
      <c r="AP24" s="329">
        <f t="shared" si="1"/>
        <v>25</v>
      </c>
      <c r="AQ24" s="329">
        <v>0</v>
      </c>
      <c r="AR24" s="329">
        <v>5</v>
      </c>
      <c r="AS24" s="329">
        <f t="shared" si="2"/>
        <v>0</v>
      </c>
      <c r="AT24" s="336"/>
      <c r="AU24" s="336"/>
      <c r="AV24" s="336">
        <v>5</v>
      </c>
      <c r="AW24" s="336"/>
      <c r="AX24" s="336">
        <f t="shared" si="3"/>
        <v>50</v>
      </c>
      <c r="AY24" s="254">
        <v>1200</v>
      </c>
      <c r="AZ24" s="254">
        <v>1200</v>
      </c>
      <c r="BA24" s="254"/>
      <c r="BB24" s="356"/>
      <c r="BC24" s="143" t="s">
        <v>635</v>
      </c>
      <c r="BD24" s="144" t="s">
        <v>636</v>
      </c>
      <c r="BE24">
        <f t="shared" si="5"/>
        <v>27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s="13" customFormat="1" ht="18.75" x14ac:dyDescent="0.3">
      <c r="A25" s="261">
        <v>29</v>
      </c>
      <c r="B25" s="257" t="s">
        <v>40</v>
      </c>
      <c r="C25" s="257"/>
      <c r="D25" s="257" t="s">
        <v>826</v>
      </c>
      <c r="E25" s="330" t="s">
        <v>849</v>
      </c>
      <c r="F25" s="255" t="s">
        <v>894</v>
      </c>
      <c r="G25" s="255" t="s">
        <v>902</v>
      </c>
      <c r="H25" s="331" t="s">
        <v>45</v>
      </c>
      <c r="I25" s="332">
        <v>45462</v>
      </c>
      <c r="J25" s="332"/>
      <c r="K25" s="331"/>
      <c r="L25" s="333" t="s">
        <v>258</v>
      </c>
      <c r="M25" s="333"/>
      <c r="N25" s="333"/>
      <c r="O25" s="333"/>
      <c r="P25" s="333"/>
      <c r="Q25" s="333" t="s">
        <v>258</v>
      </c>
      <c r="R25" s="333"/>
      <c r="S25" s="333"/>
      <c r="T25" s="333"/>
      <c r="U25" s="333"/>
      <c r="V25" s="333"/>
      <c r="W25" s="334"/>
      <c r="X25" s="333"/>
      <c r="Y25" s="333"/>
      <c r="Z25" s="333"/>
      <c r="AA25" s="333"/>
      <c r="AB25" s="333" t="s">
        <v>258</v>
      </c>
      <c r="AC25" s="333" t="s">
        <v>258</v>
      </c>
      <c r="AD25" s="333"/>
      <c r="AE25" s="255"/>
      <c r="AF25" s="333" t="s">
        <v>258</v>
      </c>
      <c r="AG25" s="333"/>
      <c r="AH25" s="335">
        <v>3233.33</v>
      </c>
      <c r="AI25" s="329">
        <v>20</v>
      </c>
      <c r="AJ25" s="329">
        <v>40</v>
      </c>
      <c r="AK25" s="329">
        <f t="shared" si="0"/>
        <v>60</v>
      </c>
      <c r="AL25" s="329">
        <v>20</v>
      </c>
      <c r="AM25" s="329"/>
      <c r="AN25" s="329"/>
      <c r="AO25" s="329">
        <v>20</v>
      </c>
      <c r="AP25" s="329">
        <f t="shared" si="1"/>
        <v>20</v>
      </c>
      <c r="AQ25" s="329">
        <v>0</v>
      </c>
      <c r="AR25" s="329">
        <v>5</v>
      </c>
      <c r="AS25" s="329">
        <f t="shared" si="2"/>
        <v>0</v>
      </c>
      <c r="AT25" s="336">
        <v>10</v>
      </c>
      <c r="AU25" s="336"/>
      <c r="AV25" s="336"/>
      <c r="AW25" s="336"/>
      <c r="AX25" s="336">
        <f t="shared" si="3"/>
        <v>50</v>
      </c>
      <c r="AY25" s="254">
        <v>1200</v>
      </c>
      <c r="AZ25" s="254">
        <v>1200</v>
      </c>
      <c r="BA25" s="254"/>
      <c r="BB25" s="356"/>
      <c r="BC25" s="67" t="s">
        <v>264</v>
      </c>
      <c r="BD25" s="250" t="s">
        <v>265</v>
      </c>
      <c r="BE25">
        <f t="shared" si="5"/>
        <v>27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 s="13" customFormat="1" ht="18.75" x14ac:dyDescent="0.3">
      <c r="A26" s="261">
        <v>33</v>
      </c>
      <c r="B26" s="257" t="s">
        <v>425</v>
      </c>
      <c r="C26" s="257"/>
      <c r="D26" s="257" t="s">
        <v>826</v>
      </c>
      <c r="E26" s="330" t="s">
        <v>849</v>
      </c>
      <c r="F26" s="255" t="s">
        <v>890</v>
      </c>
      <c r="G26" s="255" t="s">
        <v>923</v>
      </c>
      <c r="H26" s="331" t="s">
        <v>465</v>
      </c>
      <c r="I26" s="332">
        <v>45463</v>
      </c>
      <c r="J26" s="332"/>
      <c r="K26" s="331"/>
      <c r="L26" s="333"/>
      <c r="M26" s="333"/>
      <c r="N26" s="333"/>
      <c r="O26" s="333" t="s">
        <v>258</v>
      </c>
      <c r="P26" s="333"/>
      <c r="Q26" s="333"/>
      <c r="R26" s="333" t="s">
        <v>258</v>
      </c>
      <c r="S26" s="333"/>
      <c r="T26" s="333"/>
      <c r="U26" s="333"/>
      <c r="V26" s="333"/>
      <c r="W26" s="334"/>
      <c r="X26" s="333"/>
      <c r="Y26" s="333"/>
      <c r="Z26" s="333"/>
      <c r="AA26" s="333"/>
      <c r="AB26" s="333" t="s">
        <v>258</v>
      </c>
      <c r="AC26" s="333" t="s">
        <v>258</v>
      </c>
      <c r="AD26" s="333"/>
      <c r="AE26" s="333" t="s">
        <v>258</v>
      </c>
      <c r="AF26" s="333"/>
      <c r="AG26" s="333"/>
      <c r="AH26" s="335">
        <v>13775.17</v>
      </c>
      <c r="AI26" s="329">
        <v>20</v>
      </c>
      <c r="AJ26" s="329">
        <v>40</v>
      </c>
      <c r="AK26" s="329">
        <f t="shared" si="0"/>
        <v>60</v>
      </c>
      <c r="AL26" s="329">
        <v>20</v>
      </c>
      <c r="AM26" s="329"/>
      <c r="AN26" s="329">
        <v>25</v>
      </c>
      <c r="AO26" s="329"/>
      <c r="AP26" s="329">
        <f t="shared" si="1"/>
        <v>25</v>
      </c>
      <c r="AQ26" s="329">
        <v>0</v>
      </c>
      <c r="AR26" s="329">
        <v>5</v>
      </c>
      <c r="AS26" s="329">
        <f t="shared" si="2"/>
        <v>0</v>
      </c>
      <c r="AT26" s="336"/>
      <c r="AU26" s="336"/>
      <c r="AV26" s="336">
        <v>5</v>
      </c>
      <c r="AW26" s="336"/>
      <c r="AX26" s="336">
        <f t="shared" si="3"/>
        <v>50</v>
      </c>
      <c r="AY26" s="254">
        <v>2000</v>
      </c>
      <c r="AZ26" s="254">
        <f>2000-BA26</f>
        <v>163.8599999999999</v>
      </c>
      <c r="BA26" s="254">
        <v>1836.14</v>
      </c>
      <c r="BB26" s="356"/>
      <c r="BC26" s="67"/>
      <c r="BD26" s="250"/>
      <c r="BE26">
        <f t="shared" si="5"/>
        <v>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 s="13" customFormat="1" ht="18.75" x14ac:dyDescent="0.3">
      <c r="A27" s="261">
        <v>42</v>
      </c>
      <c r="B27" s="257" t="s">
        <v>9</v>
      </c>
      <c r="C27" s="257"/>
      <c r="D27" s="257" t="s">
        <v>826</v>
      </c>
      <c r="E27" s="330" t="s">
        <v>849</v>
      </c>
      <c r="F27" s="343" t="s">
        <v>893</v>
      </c>
      <c r="G27" s="343" t="s">
        <v>924</v>
      </c>
      <c r="H27" s="255" t="s">
        <v>31</v>
      </c>
      <c r="I27" s="337">
        <v>45460</v>
      </c>
      <c r="J27" s="255"/>
      <c r="K27" s="255"/>
      <c r="L27" s="333" t="s">
        <v>258</v>
      </c>
      <c r="M27" s="333"/>
      <c r="N27" s="333"/>
      <c r="O27" s="333"/>
      <c r="P27" s="333"/>
      <c r="Q27" s="333"/>
      <c r="R27" s="333"/>
      <c r="S27" s="333"/>
      <c r="T27" s="333"/>
      <c r="U27" s="333"/>
      <c r="V27" s="333"/>
      <c r="W27" s="334" t="s">
        <v>258</v>
      </c>
      <c r="X27" s="333"/>
      <c r="Y27" s="333"/>
      <c r="Z27" s="333" t="s">
        <v>258</v>
      </c>
      <c r="AA27" s="333"/>
      <c r="AB27" s="333" t="s">
        <v>258</v>
      </c>
      <c r="AC27" s="333" t="s">
        <v>258</v>
      </c>
      <c r="AD27" s="333"/>
      <c r="AE27" s="333" t="s">
        <v>258</v>
      </c>
      <c r="AF27" s="333"/>
      <c r="AG27" s="333"/>
      <c r="AH27" s="335">
        <v>13874.8</v>
      </c>
      <c r="AI27" s="329">
        <v>20</v>
      </c>
      <c r="AJ27" s="329">
        <v>40</v>
      </c>
      <c r="AK27" s="329">
        <f t="shared" si="0"/>
        <v>60</v>
      </c>
      <c r="AL27" s="329">
        <v>20</v>
      </c>
      <c r="AM27" s="329"/>
      <c r="AN27" s="329">
        <v>25</v>
      </c>
      <c r="AO27" s="329"/>
      <c r="AP27" s="329">
        <f t="shared" si="1"/>
        <v>25</v>
      </c>
      <c r="AQ27" s="329">
        <v>0</v>
      </c>
      <c r="AR27" s="329">
        <v>5</v>
      </c>
      <c r="AS27" s="329">
        <f t="shared" si="2"/>
        <v>0</v>
      </c>
      <c r="AT27" s="336"/>
      <c r="AU27" s="336"/>
      <c r="AV27" s="336">
        <v>5</v>
      </c>
      <c r="AW27" s="336"/>
      <c r="AX27" s="336">
        <f t="shared" si="3"/>
        <v>50</v>
      </c>
      <c r="AY27" s="326">
        <v>900</v>
      </c>
      <c r="AZ27" s="326">
        <v>900</v>
      </c>
      <c r="BA27" s="326"/>
      <c r="BB27" s="290"/>
      <c r="BC27" s="32" t="s">
        <v>371</v>
      </c>
      <c r="BD27" s="12" t="s">
        <v>372</v>
      </c>
      <c r="BE27">
        <f t="shared" si="5"/>
        <v>27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 s="13" customFormat="1" ht="18.75" x14ac:dyDescent="0.3">
      <c r="A28" s="261">
        <v>52</v>
      </c>
      <c r="B28" s="257" t="s">
        <v>413</v>
      </c>
      <c r="C28" s="257"/>
      <c r="D28" s="257" t="s">
        <v>826</v>
      </c>
      <c r="E28" s="330" t="s">
        <v>849</v>
      </c>
      <c r="F28" s="255" t="s">
        <v>895</v>
      </c>
      <c r="G28" s="255" t="s">
        <v>895</v>
      </c>
      <c r="H28" s="331" t="s">
        <v>147</v>
      </c>
      <c r="I28" s="332">
        <v>45467</v>
      </c>
      <c r="J28" s="331"/>
      <c r="K28" s="331"/>
      <c r="L28" s="333" t="s">
        <v>258</v>
      </c>
      <c r="M28" s="333"/>
      <c r="N28" s="333"/>
      <c r="O28" s="333"/>
      <c r="P28" s="333"/>
      <c r="Q28" s="333"/>
      <c r="R28" s="333" t="s">
        <v>258</v>
      </c>
      <c r="S28" s="333"/>
      <c r="T28" s="333"/>
      <c r="U28" s="333"/>
      <c r="V28" s="333"/>
      <c r="W28" s="334"/>
      <c r="X28" s="333"/>
      <c r="Y28" s="333"/>
      <c r="Z28" s="333" t="s">
        <v>258</v>
      </c>
      <c r="AA28" s="333"/>
      <c r="AB28" s="333" t="s">
        <v>258</v>
      </c>
      <c r="AC28" s="333" t="s">
        <v>258</v>
      </c>
      <c r="AD28" s="333"/>
      <c r="AE28" s="333" t="s">
        <v>258</v>
      </c>
      <c r="AF28" s="333"/>
      <c r="AG28" s="333"/>
      <c r="AH28" s="335">
        <v>16775.580000000002</v>
      </c>
      <c r="AI28" s="329">
        <v>20</v>
      </c>
      <c r="AJ28" s="329">
        <v>40</v>
      </c>
      <c r="AK28" s="329">
        <f t="shared" si="0"/>
        <v>60</v>
      </c>
      <c r="AL28" s="329">
        <v>20</v>
      </c>
      <c r="AM28" s="329"/>
      <c r="AN28" s="329">
        <v>25</v>
      </c>
      <c r="AO28" s="329"/>
      <c r="AP28" s="329">
        <f t="shared" si="1"/>
        <v>25</v>
      </c>
      <c r="AQ28" s="329">
        <v>0</v>
      </c>
      <c r="AR28" s="329">
        <v>5</v>
      </c>
      <c r="AS28" s="329">
        <f t="shared" si="2"/>
        <v>0</v>
      </c>
      <c r="AT28" s="336"/>
      <c r="AU28" s="336"/>
      <c r="AV28" s="336">
        <v>5</v>
      </c>
      <c r="AW28" s="336"/>
      <c r="AX28" s="336">
        <f t="shared" si="3"/>
        <v>50</v>
      </c>
      <c r="AY28" s="254">
        <v>1200</v>
      </c>
      <c r="AZ28" s="254">
        <v>1200</v>
      </c>
      <c r="BA28" s="254"/>
      <c r="BB28" s="253"/>
      <c r="BC28" s="32" t="s">
        <v>414</v>
      </c>
      <c r="BD28" s="4" t="s">
        <v>415</v>
      </c>
      <c r="BE28">
        <f t="shared" si="5"/>
        <v>27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 ht="18.75" x14ac:dyDescent="0.3">
      <c r="A29" s="261">
        <v>66</v>
      </c>
      <c r="B29" s="257" t="s">
        <v>189</v>
      </c>
      <c r="C29" s="257"/>
      <c r="D29" s="257" t="s">
        <v>826</v>
      </c>
      <c r="E29" s="330" t="s">
        <v>849</v>
      </c>
      <c r="F29" s="255" t="s">
        <v>923</v>
      </c>
      <c r="G29" s="255" t="s">
        <v>894</v>
      </c>
      <c r="H29" s="331" t="s">
        <v>406</v>
      </c>
      <c r="I29" s="332">
        <v>45461</v>
      </c>
      <c r="J29" s="332"/>
      <c r="K29" s="331"/>
      <c r="L29" s="333"/>
      <c r="M29" s="333"/>
      <c r="N29" s="333"/>
      <c r="O29" s="333" t="s">
        <v>258</v>
      </c>
      <c r="P29" s="333"/>
      <c r="Q29" s="333"/>
      <c r="R29" s="333" t="s">
        <v>258</v>
      </c>
      <c r="S29" s="333" t="s">
        <v>258</v>
      </c>
      <c r="T29" s="333"/>
      <c r="U29" s="333"/>
      <c r="V29" s="333"/>
      <c r="W29" s="334"/>
      <c r="X29" s="333"/>
      <c r="Y29" s="333"/>
      <c r="Z29" s="333" t="s">
        <v>258</v>
      </c>
      <c r="AA29" s="333"/>
      <c r="AB29" s="333" t="s">
        <v>258</v>
      </c>
      <c r="AC29" s="333" t="s">
        <v>258</v>
      </c>
      <c r="AD29" s="333"/>
      <c r="AE29" s="333" t="s">
        <v>258</v>
      </c>
      <c r="AF29" s="333"/>
      <c r="AG29" s="333"/>
      <c r="AH29" s="335">
        <v>18596.13</v>
      </c>
      <c r="AI29" s="329">
        <v>20</v>
      </c>
      <c r="AJ29" s="329">
        <v>40</v>
      </c>
      <c r="AK29" s="329">
        <f t="shared" si="0"/>
        <v>60</v>
      </c>
      <c r="AL29" s="329">
        <v>20</v>
      </c>
      <c r="AM29" s="329"/>
      <c r="AN29" s="329">
        <v>25</v>
      </c>
      <c r="AO29" s="329"/>
      <c r="AP29" s="329">
        <f t="shared" si="1"/>
        <v>25</v>
      </c>
      <c r="AQ29" s="329">
        <v>1</v>
      </c>
      <c r="AR29" s="329">
        <v>5</v>
      </c>
      <c r="AS29" s="329">
        <v>0</v>
      </c>
      <c r="AT29" s="336"/>
      <c r="AU29" s="336"/>
      <c r="AV29" s="336"/>
      <c r="AW29" s="336">
        <v>3</v>
      </c>
      <c r="AX29" s="336">
        <f t="shared" si="3"/>
        <v>48</v>
      </c>
      <c r="AY29" s="254">
        <v>2000</v>
      </c>
      <c r="AZ29" s="254">
        <v>2000</v>
      </c>
      <c r="BA29" s="254"/>
      <c r="BB29" s="253"/>
      <c r="BD29" s="12"/>
    </row>
    <row r="30" spans="1:76" ht="18.75" x14ac:dyDescent="0.3">
      <c r="A30" s="261">
        <v>8</v>
      </c>
      <c r="B30" s="257" t="s">
        <v>66</v>
      </c>
      <c r="C30" s="257"/>
      <c r="D30" s="257" t="s">
        <v>826</v>
      </c>
      <c r="E30" s="330" t="s">
        <v>849</v>
      </c>
      <c r="F30" s="255" t="s">
        <v>902</v>
      </c>
      <c r="G30" s="255" t="s">
        <v>920</v>
      </c>
      <c r="H30" s="255" t="s">
        <v>93</v>
      </c>
      <c r="I30" s="337">
        <v>45463</v>
      </c>
      <c r="J30" s="337"/>
      <c r="K30" s="255"/>
      <c r="L30" s="333"/>
      <c r="M30" s="333"/>
      <c r="N30" s="333"/>
      <c r="O30" s="333" t="s">
        <v>258</v>
      </c>
      <c r="P30" s="333"/>
      <c r="Q30" s="333"/>
      <c r="R30" s="333"/>
      <c r="S30" s="333"/>
      <c r="T30" s="333"/>
      <c r="U30" s="333"/>
      <c r="V30" s="333"/>
      <c r="W30" s="334" t="s">
        <v>258</v>
      </c>
      <c r="X30" s="333"/>
      <c r="Y30" s="333"/>
      <c r="Z30" s="333"/>
      <c r="AA30" s="333"/>
      <c r="AB30" s="333"/>
      <c r="AC30" s="333" t="s">
        <v>258</v>
      </c>
      <c r="AD30" s="333"/>
      <c r="AE30" s="333" t="s">
        <v>258</v>
      </c>
      <c r="AF30" s="333"/>
      <c r="AG30" s="333"/>
      <c r="AH30" s="335">
        <v>426.67</v>
      </c>
      <c r="AI30" s="329">
        <v>10</v>
      </c>
      <c r="AJ30" s="329">
        <v>30</v>
      </c>
      <c r="AK30" s="329">
        <f t="shared" si="0"/>
        <v>40</v>
      </c>
      <c r="AL30" s="329">
        <v>12</v>
      </c>
      <c r="AM30" s="329"/>
      <c r="AN30" s="329">
        <v>25</v>
      </c>
      <c r="AO30" s="329"/>
      <c r="AP30" s="329">
        <f t="shared" si="1"/>
        <v>25</v>
      </c>
      <c r="AQ30" s="329">
        <v>0</v>
      </c>
      <c r="AR30" s="329">
        <v>5</v>
      </c>
      <c r="AS30" s="329">
        <f>AR30*AQ30</f>
        <v>0</v>
      </c>
      <c r="AT30" s="336">
        <v>10</v>
      </c>
      <c r="AU30" s="336"/>
      <c r="AV30" s="336"/>
      <c r="AW30" s="336"/>
      <c r="AX30" s="336">
        <f t="shared" si="3"/>
        <v>47</v>
      </c>
      <c r="AY30" s="363">
        <v>1500</v>
      </c>
      <c r="AZ30" s="363">
        <v>1500</v>
      </c>
      <c r="BA30" s="363"/>
      <c r="BB30" s="291"/>
      <c r="BC30" s="12"/>
      <c r="BD30" s="12"/>
      <c r="BE30">
        <f>LEN(BD30)</f>
        <v>0</v>
      </c>
    </row>
    <row r="31" spans="1:76" ht="18" customHeight="1" x14ac:dyDescent="0.25">
      <c r="A31" s="261">
        <v>10</v>
      </c>
      <c r="B31" s="257" t="s">
        <v>66</v>
      </c>
      <c r="C31" s="257"/>
      <c r="D31" s="257" t="s">
        <v>826</v>
      </c>
      <c r="E31" s="330" t="s">
        <v>849</v>
      </c>
      <c r="F31" s="255" t="s">
        <v>893</v>
      </c>
      <c r="G31" s="255" t="s">
        <v>890</v>
      </c>
      <c r="H31" s="255" t="s">
        <v>89</v>
      </c>
      <c r="I31" s="337">
        <v>45460</v>
      </c>
      <c r="J31" s="337"/>
      <c r="K31" s="255"/>
      <c r="L31" s="333" t="s">
        <v>258</v>
      </c>
      <c r="M31" s="333"/>
      <c r="N31" s="333"/>
      <c r="O31" s="333"/>
      <c r="P31" s="333"/>
      <c r="Q31" s="333"/>
      <c r="R31" s="333"/>
      <c r="S31" s="333"/>
      <c r="T31" s="333"/>
      <c r="U31" s="333"/>
      <c r="V31" s="333"/>
      <c r="W31" s="333"/>
      <c r="X31" s="333"/>
      <c r="Y31" s="333"/>
      <c r="Z31" s="333"/>
      <c r="AA31" s="333" t="s">
        <v>258</v>
      </c>
      <c r="AB31" s="333" t="s">
        <v>258</v>
      </c>
      <c r="AC31" s="333" t="s">
        <v>258</v>
      </c>
      <c r="AD31" s="333"/>
      <c r="AE31" s="333" t="s">
        <v>258</v>
      </c>
      <c r="AF31" s="335"/>
      <c r="AG31" s="329"/>
      <c r="AH31" s="329">
        <v>0</v>
      </c>
      <c r="AI31" s="329">
        <v>10</v>
      </c>
      <c r="AJ31" s="329">
        <v>40</v>
      </c>
      <c r="AK31" s="329">
        <f t="shared" si="0"/>
        <v>50</v>
      </c>
      <c r="AL31" s="329">
        <v>12</v>
      </c>
      <c r="AM31" s="329"/>
      <c r="AN31" s="329">
        <v>25</v>
      </c>
      <c r="AO31" s="329"/>
      <c r="AP31" s="329">
        <v>25</v>
      </c>
      <c r="AQ31" s="329">
        <f>AP31*AO31</f>
        <v>0</v>
      </c>
      <c r="AR31" s="336">
        <v>5</v>
      </c>
      <c r="AS31" s="336">
        <v>0</v>
      </c>
      <c r="AT31" s="336">
        <v>10</v>
      </c>
      <c r="AU31" s="336"/>
      <c r="AV31" s="336"/>
      <c r="AW31" s="344"/>
      <c r="AX31" s="336">
        <f t="shared" si="3"/>
        <v>47</v>
      </c>
      <c r="AY31" s="254">
        <v>1200</v>
      </c>
      <c r="AZ31" s="254">
        <v>1200</v>
      </c>
      <c r="BA31" s="254"/>
      <c r="BB31" s="253"/>
      <c r="BC31" s="12" t="s">
        <v>446</v>
      </c>
      <c r="BD31" s="149" t="s">
        <v>447</v>
      </c>
      <c r="BE31" s="13"/>
      <c r="BF31" s="13"/>
      <c r="BG31" s="13"/>
    </row>
    <row r="32" spans="1:76" ht="18.75" x14ac:dyDescent="0.3">
      <c r="A32" s="261">
        <v>11</v>
      </c>
      <c r="B32" s="257" t="s">
        <v>66</v>
      </c>
      <c r="C32" s="257"/>
      <c r="D32" s="257" t="s">
        <v>826</v>
      </c>
      <c r="E32" s="330" t="s">
        <v>849</v>
      </c>
      <c r="F32" s="255" t="s">
        <v>923</v>
      </c>
      <c r="G32" s="255" t="s">
        <v>925</v>
      </c>
      <c r="H32" s="255" t="s">
        <v>82</v>
      </c>
      <c r="I32" s="337">
        <v>45477</v>
      </c>
      <c r="J32" s="337"/>
      <c r="K32" s="255"/>
      <c r="L32" s="333"/>
      <c r="M32" s="333"/>
      <c r="N32" s="333"/>
      <c r="O32" s="333" t="s">
        <v>258</v>
      </c>
      <c r="P32" s="333"/>
      <c r="Q32" s="333"/>
      <c r="R32" s="333"/>
      <c r="S32" s="333"/>
      <c r="T32" s="333"/>
      <c r="U32" s="333"/>
      <c r="V32" s="333"/>
      <c r="W32" s="334" t="s">
        <v>258</v>
      </c>
      <c r="X32" s="333"/>
      <c r="Y32" s="333"/>
      <c r="Z32" s="333"/>
      <c r="AA32" s="333"/>
      <c r="AB32" s="333" t="s">
        <v>613</v>
      </c>
      <c r="AC32" s="333" t="s">
        <v>258</v>
      </c>
      <c r="AD32" s="333"/>
      <c r="AE32" s="333" t="s">
        <v>258</v>
      </c>
      <c r="AF32" s="333"/>
      <c r="AG32" s="333"/>
      <c r="AH32" s="335">
        <v>0</v>
      </c>
      <c r="AI32" s="329">
        <v>10</v>
      </c>
      <c r="AJ32" s="329">
        <v>40</v>
      </c>
      <c r="AK32" s="329">
        <f t="shared" si="0"/>
        <v>50</v>
      </c>
      <c r="AL32" s="329">
        <v>12</v>
      </c>
      <c r="AM32" s="329"/>
      <c r="AN32" s="329">
        <v>25</v>
      </c>
      <c r="AO32" s="329"/>
      <c r="AP32" s="329">
        <f t="shared" ref="AP32:AP95" si="6">AO32+AN32+AM32</f>
        <v>25</v>
      </c>
      <c r="AQ32" s="329">
        <v>0</v>
      </c>
      <c r="AR32" s="329">
        <v>5</v>
      </c>
      <c r="AS32" s="329">
        <f>AR32*AQ32</f>
        <v>0</v>
      </c>
      <c r="AT32" s="336">
        <v>10</v>
      </c>
      <c r="AU32" s="336"/>
      <c r="AV32" s="336"/>
      <c r="AW32" s="336"/>
      <c r="AX32" s="336">
        <f t="shared" si="3"/>
        <v>47</v>
      </c>
      <c r="AY32" s="363">
        <v>1500</v>
      </c>
      <c r="AZ32" s="363">
        <v>1500</v>
      </c>
      <c r="BA32" s="363"/>
      <c r="BB32" s="291"/>
      <c r="BC32" s="12"/>
      <c r="BD32" s="12"/>
    </row>
    <row r="33" spans="1:183" ht="18.75" x14ac:dyDescent="0.3">
      <c r="A33" s="261">
        <v>12</v>
      </c>
      <c r="B33" s="257" t="s">
        <v>66</v>
      </c>
      <c r="C33" s="257"/>
      <c r="D33" s="257" t="s">
        <v>826</v>
      </c>
      <c r="E33" s="330" t="s">
        <v>849</v>
      </c>
      <c r="F33" s="255" t="s">
        <v>908</v>
      </c>
      <c r="G33" s="255" t="s">
        <v>921</v>
      </c>
      <c r="H33" s="255" t="s">
        <v>739</v>
      </c>
      <c r="I33" s="337">
        <v>45477</v>
      </c>
      <c r="J33" s="337"/>
      <c r="K33" s="255"/>
      <c r="L33" s="333"/>
      <c r="M33" s="333"/>
      <c r="N33" s="333"/>
      <c r="O33" s="333" t="s">
        <v>258</v>
      </c>
      <c r="P33" s="333"/>
      <c r="Q33" s="333"/>
      <c r="R33" s="333"/>
      <c r="S33" s="333"/>
      <c r="T33" s="333"/>
      <c r="U33" s="333" t="s">
        <v>258</v>
      </c>
      <c r="V33" s="333"/>
      <c r="W33" s="334"/>
      <c r="X33" s="333"/>
      <c r="Y33" s="333"/>
      <c r="Z33" s="333"/>
      <c r="AA33" s="333"/>
      <c r="AB33" s="333" t="s">
        <v>258</v>
      </c>
      <c r="AC33" s="333" t="s">
        <v>258</v>
      </c>
      <c r="AD33" s="333"/>
      <c r="AE33" s="333" t="s">
        <v>613</v>
      </c>
      <c r="AF33" s="333"/>
      <c r="AG33" s="333"/>
      <c r="AH33" s="335">
        <v>5747.33</v>
      </c>
      <c r="AI33" s="329">
        <v>10</v>
      </c>
      <c r="AJ33" s="329">
        <v>40</v>
      </c>
      <c r="AK33" s="329">
        <f t="shared" si="0"/>
        <v>50</v>
      </c>
      <c r="AL33" s="329">
        <v>12</v>
      </c>
      <c r="AM33" s="329"/>
      <c r="AN33" s="329">
        <v>25</v>
      </c>
      <c r="AO33" s="329"/>
      <c r="AP33" s="329">
        <f t="shared" si="6"/>
        <v>25</v>
      </c>
      <c r="AQ33" s="329">
        <v>0</v>
      </c>
      <c r="AR33" s="329">
        <v>5</v>
      </c>
      <c r="AS33" s="329">
        <f>AR33*AQ33</f>
        <v>0</v>
      </c>
      <c r="AT33" s="336">
        <v>10</v>
      </c>
      <c r="AU33" s="336"/>
      <c r="AV33" s="336"/>
      <c r="AW33" s="336"/>
      <c r="AX33" s="336">
        <f t="shared" si="3"/>
        <v>47</v>
      </c>
      <c r="AY33" s="254">
        <v>2000</v>
      </c>
      <c r="AZ33" s="254">
        <v>2000</v>
      </c>
      <c r="BA33" s="254"/>
      <c r="BB33" s="253"/>
      <c r="BC33" s="12"/>
      <c r="BD33" s="12"/>
    </row>
    <row r="34" spans="1:183" ht="18.75" x14ac:dyDescent="0.3">
      <c r="A34" s="261">
        <v>15</v>
      </c>
      <c r="B34" s="257" t="s">
        <v>66</v>
      </c>
      <c r="C34" s="257"/>
      <c r="D34" s="257" t="s">
        <v>826</v>
      </c>
      <c r="E34" s="330" t="s">
        <v>849</v>
      </c>
      <c r="F34" s="255" t="s">
        <v>927</v>
      </c>
      <c r="G34" s="255" t="s">
        <v>908</v>
      </c>
      <c r="H34" s="255" t="s">
        <v>743</v>
      </c>
      <c r="I34" s="337">
        <v>45477</v>
      </c>
      <c r="J34" s="337"/>
      <c r="K34" s="255"/>
      <c r="L34" s="333"/>
      <c r="M34" s="333"/>
      <c r="N34" s="333"/>
      <c r="O34" s="333" t="s">
        <v>258</v>
      </c>
      <c r="P34" s="333"/>
      <c r="Q34" s="333"/>
      <c r="R34" s="333"/>
      <c r="S34" s="333"/>
      <c r="T34" s="333"/>
      <c r="U34" s="333"/>
      <c r="V34" s="333"/>
      <c r="W34" s="334" t="s">
        <v>258</v>
      </c>
      <c r="X34" s="333"/>
      <c r="Y34" s="333"/>
      <c r="Z34" s="333"/>
      <c r="AA34" s="333"/>
      <c r="AB34" s="333" t="s">
        <v>258</v>
      </c>
      <c r="AC34" s="333" t="s">
        <v>258</v>
      </c>
      <c r="AD34" s="333"/>
      <c r="AE34" s="333" t="s">
        <v>613</v>
      </c>
      <c r="AF34" s="333"/>
      <c r="AG34" s="333" t="s">
        <v>800</v>
      </c>
      <c r="AH34" s="335">
        <v>0</v>
      </c>
      <c r="AI34" s="329">
        <v>5</v>
      </c>
      <c r="AJ34" s="329">
        <v>40</v>
      </c>
      <c r="AK34" s="329">
        <f t="shared" si="0"/>
        <v>45</v>
      </c>
      <c r="AL34" s="329">
        <v>12</v>
      </c>
      <c r="AM34" s="329"/>
      <c r="AN34" s="329">
        <v>25</v>
      </c>
      <c r="AO34" s="329"/>
      <c r="AP34" s="329">
        <f t="shared" si="6"/>
        <v>25</v>
      </c>
      <c r="AQ34" s="329">
        <v>1</v>
      </c>
      <c r="AR34" s="329">
        <v>5</v>
      </c>
      <c r="AS34" s="329">
        <v>0</v>
      </c>
      <c r="AT34" s="336">
        <v>10</v>
      </c>
      <c r="AU34" s="336"/>
      <c r="AV34" s="336"/>
      <c r="AW34" s="336"/>
      <c r="AX34" s="336">
        <f t="shared" si="3"/>
        <v>47</v>
      </c>
      <c r="AY34" s="363">
        <v>1000</v>
      </c>
      <c r="AZ34" s="363">
        <v>1000</v>
      </c>
      <c r="BA34" s="363"/>
      <c r="BB34" s="291"/>
      <c r="BC34" s="12"/>
      <c r="BD34" s="12"/>
    </row>
    <row r="35" spans="1:183" ht="18.75" x14ac:dyDescent="0.3">
      <c r="A35" s="261">
        <v>1</v>
      </c>
      <c r="B35" s="257" t="s">
        <v>166</v>
      </c>
      <c r="C35" s="257"/>
      <c r="D35" s="257" t="s">
        <v>826</v>
      </c>
      <c r="E35" s="330" t="s">
        <v>849</v>
      </c>
      <c r="F35" s="255" t="s">
        <v>903</v>
      </c>
      <c r="G35" s="255" t="s">
        <v>923</v>
      </c>
      <c r="H35" s="255" t="s">
        <v>315</v>
      </c>
      <c r="I35" s="337">
        <v>45463</v>
      </c>
      <c r="J35" s="337"/>
      <c r="K35" s="255"/>
      <c r="L35" s="333"/>
      <c r="M35" s="333"/>
      <c r="N35" s="333"/>
      <c r="O35" s="333" t="s">
        <v>258</v>
      </c>
      <c r="P35" s="333"/>
      <c r="Q35" s="333"/>
      <c r="R35" s="333"/>
      <c r="S35" s="333"/>
      <c r="T35" s="333"/>
      <c r="U35" s="333"/>
      <c r="V35" s="333"/>
      <c r="W35" s="334"/>
      <c r="X35" s="333"/>
      <c r="Y35" s="333"/>
      <c r="Z35" s="333"/>
      <c r="AA35" s="333" t="s">
        <v>258</v>
      </c>
      <c r="AB35" s="333" t="s">
        <v>258</v>
      </c>
      <c r="AC35" s="333" t="s">
        <v>258</v>
      </c>
      <c r="AD35" s="333"/>
      <c r="AE35" s="333" t="s">
        <v>258</v>
      </c>
      <c r="AF35" s="333"/>
      <c r="AG35" s="333"/>
      <c r="AH35" s="335">
        <v>3281.06</v>
      </c>
      <c r="AI35" s="329">
        <v>20</v>
      </c>
      <c r="AJ35" s="329">
        <v>30</v>
      </c>
      <c r="AK35" s="329">
        <f t="shared" si="0"/>
        <v>50</v>
      </c>
      <c r="AL35" s="329">
        <v>12</v>
      </c>
      <c r="AM35" s="329"/>
      <c r="AN35" s="329">
        <v>25</v>
      </c>
      <c r="AO35" s="329"/>
      <c r="AP35" s="329">
        <f t="shared" si="6"/>
        <v>25</v>
      </c>
      <c r="AQ35" s="329">
        <v>0</v>
      </c>
      <c r="AR35" s="329">
        <v>5</v>
      </c>
      <c r="AS35" s="329">
        <f>AR35*AQ35</f>
        <v>0</v>
      </c>
      <c r="AT35" s="336">
        <v>10</v>
      </c>
      <c r="AU35" s="336"/>
      <c r="AV35" s="336"/>
      <c r="AW35" s="336"/>
      <c r="AX35" s="336">
        <f t="shared" si="3"/>
        <v>47</v>
      </c>
      <c r="AY35" s="254">
        <v>2000</v>
      </c>
      <c r="AZ35" s="254">
        <v>2000</v>
      </c>
      <c r="BA35" s="254"/>
      <c r="BB35" s="253"/>
      <c r="BC35" s="12"/>
      <c r="BD35" s="12"/>
      <c r="BE35">
        <f t="shared" ref="BE35:BE54" si="7">LEN(BD35)</f>
        <v>0</v>
      </c>
    </row>
    <row r="36" spans="1:183" ht="18.75" x14ac:dyDescent="0.3">
      <c r="A36" s="261">
        <v>16</v>
      </c>
      <c r="B36" s="257" t="s">
        <v>148</v>
      </c>
      <c r="C36" s="257"/>
      <c r="D36" s="257" t="s">
        <v>826</v>
      </c>
      <c r="E36" s="330" t="s">
        <v>849</v>
      </c>
      <c r="F36" s="255" t="s">
        <v>901</v>
      </c>
      <c r="G36" s="255" t="s">
        <v>902</v>
      </c>
      <c r="H36" s="255" t="s">
        <v>155</v>
      </c>
      <c r="I36" s="337">
        <v>45474</v>
      </c>
      <c r="J36" s="337"/>
      <c r="K36" s="255"/>
      <c r="L36" s="333" t="s">
        <v>258</v>
      </c>
      <c r="M36" s="333"/>
      <c r="N36" s="333"/>
      <c r="O36" s="333"/>
      <c r="P36" s="333"/>
      <c r="Q36" s="333"/>
      <c r="R36" s="333"/>
      <c r="S36" s="333"/>
      <c r="T36" s="333"/>
      <c r="U36" s="333"/>
      <c r="V36" s="333"/>
      <c r="W36" s="334"/>
      <c r="X36" s="333"/>
      <c r="Y36" s="333"/>
      <c r="Z36" s="333"/>
      <c r="AA36" s="333" t="s">
        <v>258</v>
      </c>
      <c r="AB36" s="333"/>
      <c r="AC36" s="333" t="s">
        <v>258</v>
      </c>
      <c r="AD36" s="333"/>
      <c r="AE36" s="333" t="s">
        <v>258</v>
      </c>
      <c r="AF36" s="333"/>
      <c r="AG36" s="333" t="s">
        <v>802</v>
      </c>
      <c r="AH36" s="335">
        <v>0.05</v>
      </c>
      <c r="AI36" s="329">
        <v>10</v>
      </c>
      <c r="AJ36" s="329">
        <v>40</v>
      </c>
      <c r="AK36" s="329">
        <f t="shared" si="0"/>
        <v>50</v>
      </c>
      <c r="AL36" s="329">
        <v>12</v>
      </c>
      <c r="AM36" s="329"/>
      <c r="AN36" s="329">
        <v>25</v>
      </c>
      <c r="AO36" s="329"/>
      <c r="AP36" s="329">
        <f t="shared" si="6"/>
        <v>25</v>
      </c>
      <c r="AQ36" s="329">
        <v>1</v>
      </c>
      <c r="AR36" s="329">
        <v>5</v>
      </c>
      <c r="AS36" s="329">
        <v>0</v>
      </c>
      <c r="AT36" s="336">
        <v>10</v>
      </c>
      <c r="AU36" s="336"/>
      <c r="AV36" s="336"/>
      <c r="AW36" s="336"/>
      <c r="AX36" s="336">
        <f t="shared" ref="AX36:AX67" si="8">AW36+AV36+AU36+AT36+AS36+AP36+AL36</f>
        <v>47</v>
      </c>
      <c r="AY36" s="326">
        <v>1200</v>
      </c>
      <c r="AZ36" s="326">
        <v>1200</v>
      </c>
      <c r="BA36" s="326"/>
      <c r="BB36" s="290"/>
      <c r="BC36" s="12" t="s">
        <v>624</v>
      </c>
      <c r="BD36" s="12" t="s">
        <v>625</v>
      </c>
      <c r="BE36">
        <f t="shared" si="7"/>
        <v>27</v>
      </c>
    </row>
    <row r="37" spans="1:183" ht="18.75" x14ac:dyDescent="0.3">
      <c r="A37" s="261">
        <v>17</v>
      </c>
      <c r="B37" s="257" t="s">
        <v>148</v>
      </c>
      <c r="C37" s="257"/>
      <c r="D37" s="257" t="s">
        <v>826</v>
      </c>
      <c r="E37" s="330" t="s">
        <v>849</v>
      </c>
      <c r="F37" s="255" t="s">
        <v>901</v>
      </c>
      <c r="G37" s="255" t="s">
        <v>921</v>
      </c>
      <c r="H37" s="255" t="s">
        <v>626</v>
      </c>
      <c r="I37" s="337">
        <v>45474</v>
      </c>
      <c r="J37" s="337"/>
      <c r="K37" s="255"/>
      <c r="L37" s="333" t="s">
        <v>258</v>
      </c>
      <c r="M37" s="333"/>
      <c r="N37" s="333"/>
      <c r="O37" s="333"/>
      <c r="P37" s="333"/>
      <c r="Q37" s="333"/>
      <c r="R37" s="333"/>
      <c r="S37" s="333"/>
      <c r="T37" s="333"/>
      <c r="U37" s="333"/>
      <c r="V37" s="333"/>
      <c r="W37" s="334"/>
      <c r="X37" s="333"/>
      <c r="Y37" s="333"/>
      <c r="Z37" s="333"/>
      <c r="AA37" s="333" t="s">
        <v>258</v>
      </c>
      <c r="AB37" s="333" t="s">
        <v>258</v>
      </c>
      <c r="AC37" s="333"/>
      <c r="AD37" s="333"/>
      <c r="AE37" s="333" t="s">
        <v>258</v>
      </c>
      <c r="AF37" s="333"/>
      <c r="AG37" s="333" t="s">
        <v>801</v>
      </c>
      <c r="AH37" s="335">
        <v>186.69</v>
      </c>
      <c r="AI37" s="329">
        <v>10</v>
      </c>
      <c r="AJ37" s="329">
        <v>40</v>
      </c>
      <c r="AK37" s="329">
        <f t="shared" si="0"/>
        <v>50</v>
      </c>
      <c r="AL37" s="329">
        <v>12</v>
      </c>
      <c r="AM37" s="329"/>
      <c r="AN37" s="329">
        <v>25</v>
      </c>
      <c r="AO37" s="329"/>
      <c r="AP37" s="329">
        <f t="shared" si="6"/>
        <v>25</v>
      </c>
      <c r="AQ37" s="329">
        <v>1</v>
      </c>
      <c r="AR37" s="329">
        <v>5</v>
      </c>
      <c r="AS37" s="329">
        <v>0</v>
      </c>
      <c r="AT37" s="336">
        <v>10</v>
      </c>
      <c r="AU37" s="336"/>
      <c r="AV37" s="336"/>
      <c r="AW37" s="336"/>
      <c r="AX37" s="336">
        <f t="shared" si="8"/>
        <v>47</v>
      </c>
      <c r="AY37" s="326">
        <v>600</v>
      </c>
      <c r="AZ37" s="326">
        <v>600</v>
      </c>
      <c r="BA37" s="326"/>
      <c r="BB37" s="290"/>
      <c r="BC37" s="4" t="s">
        <v>627</v>
      </c>
      <c r="BD37" s="4" t="s">
        <v>628</v>
      </c>
      <c r="BE37">
        <f t="shared" si="7"/>
        <v>27</v>
      </c>
    </row>
    <row r="38" spans="1:183" ht="18.75" x14ac:dyDescent="0.3">
      <c r="A38" s="261">
        <v>20</v>
      </c>
      <c r="B38" s="257" t="s">
        <v>148</v>
      </c>
      <c r="C38" s="257"/>
      <c r="D38" s="257" t="s">
        <v>826</v>
      </c>
      <c r="E38" s="330" t="s">
        <v>849</v>
      </c>
      <c r="F38" s="255" t="s">
        <v>908</v>
      </c>
      <c r="G38" s="255" t="s">
        <v>907</v>
      </c>
      <c r="H38" s="255" t="s">
        <v>151</v>
      </c>
      <c r="I38" s="337">
        <v>45474</v>
      </c>
      <c r="J38" s="337"/>
      <c r="K38" s="255"/>
      <c r="L38" s="333" t="s">
        <v>258</v>
      </c>
      <c r="M38" s="333"/>
      <c r="N38" s="333"/>
      <c r="O38" s="333"/>
      <c r="P38" s="333"/>
      <c r="Q38" s="333"/>
      <c r="R38" s="333"/>
      <c r="S38" s="333"/>
      <c r="T38" s="333"/>
      <c r="U38" s="333"/>
      <c r="V38" s="333"/>
      <c r="W38" s="334"/>
      <c r="X38" s="333"/>
      <c r="Y38" s="333"/>
      <c r="Z38" s="333"/>
      <c r="AA38" s="333" t="s">
        <v>258</v>
      </c>
      <c r="AB38" s="333" t="s">
        <v>258</v>
      </c>
      <c r="AC38" s="333" t="s">
        <v>258</v>
      </c>
      <c r="AD38" s="333"/>
      <c r="AE38" s="333" t="s">
        <v>258</v>
      </c>
      <c r="AF38" s="333"/>
      <c r="AG38" s="333"/>
      <c r="AH38" s="335">
        <v>3012.37</v>
      </c>
      <c r="AI38" s="329">
        <v>10</v>
      </c>
      <c r="AJ38" s="329">
        <v>40</v>
      </c>
      <c r="AK38" s="329">
        <f t="shared" si="0"/>
        <v>50</v>
      </c>
      <c r="AL38" s="329">
        <v>12</v>
      </c>
      <c r="AM38" s="329"/>
      <c r="AN38" s="329">
        <v>25</v>
      </c>
      <c r="AO38" s="329"/>
      <c r="AP38" s="329">
        <f t="shared" si="6"/>
        <v>25</v>
      </c>
      <c r="AQ38" s="329">
        <v>0</v>
      </c>
      <c r="AR38" s="329">
        <v>5</v>
      </c>
      <c r="AS38" s="329">
        <f t="shared" ref="AS38:AS50" si="9">AR38*AQ38</f>
        <v>0</v>
      </c>
      <c r="AT38" s="336">
        <v>10</v>
      </c>
      <c r="AU38" s="336"/>
      <c r="AV38" s="336"/>
      <c r="AW38" s="336"/>
      <c r="AX38" s="336">
        <f t="shared" si="8"/>
        <v>47</v>
      </c>
      <c r="AY38" s="254">
        <v>1200</v>
      </c>
      <c r="AZ38" s="254">
        <v>1200</v>
      </c>
      <c r="BA38" s="254"/>
      <c r="BB38" s="253"/>
      <c r="BC38" s="12" t="s">
        <v>633</v>
      </c>
      <c r="BD38" s="12" t="s">
        <v>634</v>
      </c>
      <c r="BE38">
        <f t="shared" si="7"/>
        <v>27</v>
      </c>
    </row>
    <row r="39" spans="1:183" ht="18.75" x14ac:dyDescent="0.3">
      <c r="A39" s="261">
        <v>23</v>
      </c>
      <c r="B39" s="257" t="s">
        <v>40</v>
      </c>
      <c r="C39" s="257"/>
      <c r="D39" s="257" t="s">
        <v>826</v>
      </c>
      <c r="E39" s="330" t="s">
        <v>849</v>
      </c>
      <c r="F39" s="255" t="s">
        <v>903</v>
      </c>
      <c r="G39" s="255" t="s">
        <v>895</v>
      </c>
      <c r="H39" s="255" t="s">
        <v>552</v>
      </c>
      <c r="I39" s="337">
        <v>45464</v>
      </c>
      <c r="J39" s="337"/>
      <c r="K39" s="255"/>
      <c r="L39" s="333" t="s">
        <v>258</v>
      </c>
      <c r="M39" s="333"/>
      <c r="N39" s="333"/>
      <c r="O39" s="333"/>
      <c r="P39" s="333"/>
      <c r="Q39" s="333"/>
      <c r="R39" s="333"/>
      <c r="S39" s="333"/>
      <c r="T39" s="333"/>
      <c r="U39" s="333"/>
      <c r="V39" s="333"/>
      <c r="W39" s="334" t="s">
        <v>258</v>
      </c>
      <c r="X39" s="333"/>
      <c r="Y39" s="333"/>
      <c r="Z39" s="333"/>
      <c r="AA39" s="333"/>
      <c r="AB39" s="333" t="s">
        <v>258</v>
      </c>
      <c r="AC39" s="333" t="s">
        <v>258</v>
      </c>
      <c r="AD39" s="333"/>
      <c r="AE39" s="333" t="s">
        <v>258</v>
      </c>
      <c r="AF39" s="333"/>
      <c r="AG39" s="333"/>
      <c r="AH39" s="335">
        <v>1765.17</v>
      </c>
      <c r="AI39" s="329">
        <v>10</v>
      </c>
      <c r="AJ39" s="329">
        <v>40</v>
      </c>
      <c r="AK39" s="329">
        <f t="shared" si="0"/>
        <v>50</v>
      </c>
      <c r="AL39" s="329">
        <v>12</v>
      </c>
      <c r="AM39" s="329"/>
      <c r="AN39" s="329">
        <v>25</v>
      </c>
      <c r="AO39" s="329"/>
      <c r="AP39" s="329">
        <f t="shared" si="6"/>
        <v>25</v>
      </c>
      <c r="AQ39" s="329">
        <v>0</v>
      </c>
      <c r="AR39" s="329">
        <v>5</v>
      </c>
      <c r="AS39" s="329">
        <f t="shared" si="9"/>
        <v>0</v>
      </c>
      <c r="AT39" s="336">
        <v>10</v>
      </c>
      <c r="AU39" s="336"/>
      <c r="AV39" s="336"/>
      <c r="AW39" s="345"/>
      <c r="AX39" s="336">
        <f t="shared" si="8"/>
        <v>47</v>
      </c>
      <c r="AY39" s="326">
        <v>600</v>
      </c>
      <c r="AZ39" s="326">
        <v>600</v>
      </c>
      <c r="BA39" s="326"/>
      <c r="BB39" s="290"/>
      <c r="BC39" s="12" t="s">
        <v>553</v>
      </c>
      <c r="BD39" s="12" t="s">
        <v>554</v>
      </c>
      <c r="BE39">
        <f t="shared" si="7"/>
        <v>27</v>
      </c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</row>
    <row r="40" spans="1:183" ht="18.75" x14ac:dyDescent="0.3">
      <c r="A40" s="261">
        <v>24</v>
      </c>
      <c r="B40" s="257" t="s">
        <v>40</v>
      </c>
      <c r="C40" s="257"/>
      <c r="D40" s="257" t="s">
        <v>826</v>
      </c>
      <c r="E40" s="330" t="s">
        <v>849</v>
      </c>
      <c r="F40" s="255" t="s">
        <v>903</v>
      </c>
      <c r="G40" s="255" t="s">
        <v>903</v>
      </c>
      <c r="H40" s="255" t="s">
        <v>49</v>
      </c>
      <c r="I40" s="337">
        <v>45460</v>
      </c>
      <c r="J40" s="337"/>
      <c r="K40" s="255"/>
      <c r="L40" s="333" t="s">
        <v>258</v>
      </c>
      <c r="M40" s="333"/>
      <c r="N40" s="333"/>
      <c r="O40" s="333"/>
      <c r="P40" s="333"/>
      <c r="Q40" s="333"/>
      <c r="R40" s="333"/>
      <c r="S40" s="333"/>
      <c r="T40" s="333"/>
      <c r="U40" s="333" t="s">
        <v>258</v>
      </c>
      <c r="V40" s="333"/>
      <c r="W40" s="334"/>
      <c r="X40" s="333"/>
      <c r="Y40" s="333"/>
      <c r="Z40" s="333"/>
      <c r="AA40" s="333"/>
      <c r="AB40" s="333" t="s">
        <v>258</v>
      </c>
      <c r="AC40" s="333" t="s">
        <v>258</v>
      </c>
      <c r="AD40" s="333"/>
      <c r="AE40" s="333" t="s">
        <v>258</v>
      </c>
      <c r="AF40" s="333"/>
      <c r="AG40" s="333"/>
      <c r="AH40" s="335">
        <v>0</v>
      </c>
      <c r="AI40" s="329">
        <v>10</v>
      </c>
      <c r="AJ40" s="329">
        <v>40</v>
      </c>
      <c r="AK40" s="329">
        <f t="shared" si="0"/>
        <v>50</v>
      </c>
      <c r="AL40" s="329">
        <v>12</v>
      </c>
      <c r="AM40" s="329"/>
      <c r="AN40" s="329">
        <v>25</v>
      </c>
      <c r="AO40" s="329"/>
      <c r="AP40" s="329">
        <f t="shared" si="6"/>
        <v>25</v>
      </c>
      <c r="AQ40" s="329">
        <v>0</v>
      </c>
      <c r="AR40" s="329">
        <v>5</v>
      </c>
      <c r="AS40" s="329">
        <f t="shared" si="9"/>
        <v>0</v>
      </c>
      <c r="AT40" s="336">
        <v>10</v>
      </c>
      <c r="AU40" s="336"/>
      <c r="AV40" s="336"/>
      <c r="AW40" s="336"/>
      <c r="AX40" s="336">
        <f t="shared" si="8"/>
        <v>47</v>
      </c>
      <c r="AY40" s="254">
        <v>1200</v>
      </c>
      <c r="AZ40" s="254">
        <v>1200</v>
      </c>
      <c r="BA40" s="254"/>
      <c r="BB40" s="253"/>
      <c r="BC40" s="12" t="s">
        <v>266</v>
      </c>
      <c r="BD40" s="12" t="s">
        <v>267</v>
      </c>
      <c r="BE40">
        <f t="shared" si="7"/>
        <v>27</v>
      </c>
    </row>
    <row r="41" spans="1:183" ht="18.75" x14ac:dyDescent="0.3">
      <c r="A41" s="261">
        <v>26</v>
      </c>
      <c r="B41" s="257" t="s">
        <v>40</v>
      </c>
      <c r="C41" s="257"/>
      <c r="D41" s="257" t="s">
        <v>826</v>
      </c>
      <c r="E41" s="330" t="s">
        <v>849</v>
      </c>
      <c r="F41" s="255" t="s">
        <v>929</v>
      </c>
      <c r="G41" s="255" t="s">
        <v>926</v>
      </c>
      <c r="H41" s="331" t="s">
        <v>59</v>
      </c>
      <c r="I41" s="337">
        <v>45460</v>
      </c>
      <c r="J41" s="337"/>
      <c r="K41" s="331"/>
      <c r="L41" s="333" t="s">
        <v>258</v>
      </c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4"/>
      <c r="X41" s="333"/>
      <c r="Y41" s="333"/>
      <c r="Z41" s="333"/>
      <c r="AA41" s="333" t="s">
        <v>258</v>
      </c>
      <c r="AB41" s="333"/>
      <c r="AC41" s="333" t="s">
        <v>258</v>
      </c>
      <c r="AD41" s="333"/>
      <c r="AE41" s="333" t="s">
        <v>258</v>
      </c>
      <c r="AF41" s="333"/>
      <c r="AG41" s="333"/>
      <c r="AH41" s="335">
        <v>4143.9399999999996</v>
      </c>
      <c r="AI41" s="329">
        <v>20</v>
      </c>
      <c r="AJ41" s="329">
        <v>30</v>
      </c>
      <c r="AK41" s="329">
        <f t="shared" si="0"/>
        <v>50</v>
      </c>
      <c r="AL41" s="329">
        <v>12</v>
      </c>
      <c r="AM41" s="329"/>
      <c r="AN41" s="329">
        <v>25</v>
      </c>
      <c r="AO41" s="329"/>
      <c r="AP41" s="329">
        <f t="shared" si="6"/>
        <v>25</v>
      </c>
      <c r="AQ41" s="329">
        <v>0</v>
      </c>
      <c r="AR41" s="329">
        <v>5</v>
      </c>
      <c r="AS41" s="329">
        <f t="shared" si="9"/>
        <v>0</v>
      </c>
      <c r="AT41" s="336">
        <v>10</v>
      </c>
      <c r="AU41" s="336"/>
      <c r="AV41" s="336"/>
      <c r="AW41" s="336"/>
      <c r="AX41" s="336">
        <f t="shared" si="8"/>
        <v>47</v>
      </c>
      <c r="AY41" s="254">
        <v>1200</v>
      </c>
      <c r="AZ41" s="254">
        <v>1200</v>
      </c>
      <c r="BA41" s="254"/>
      <c r="BB41" s="253"/>
      <c r="BC41" s="32" t="s">
        <v>260</v>
      </c>
      <c r="BD41" s="12" t="s">
        <v>427</v>
      </c>
      <c r="BE41">
        <f t="shared" si="7"/>
        <v>27</v>
      </c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</row>
    <row r="42" spans="1:183" ht="18.75" x14ac:dyDescent="0.3">
      <c r="A42" s="261">
        <v>28</v>
      </c>
      <c r="B42" s="257" t="s">
        <v>40</v>
      </c>
      <c r="C42" s="257"/>
      <c r="D42" s="257" t="s">
        <v>826</v>
      </c>
      <c r="E42" s="330" t="s">
        <v>849</v>
      </c>
      <c r="F42" s="255" t="s">
        <v>894</v>
      </c>
      <c r="G42" s="255" t="s">
        <v>925</v>
      </c>
      <c r="H42" s="331" t="s">
        <v>46</v>
      </c>
      <c r="I42" s="332">
        <v>45462</v>
      </c>
      <c r="J42" s="332"/>
      <c r="K42" s="331"/>
      <c r="L42" s="333" t="s">
        <v>258</v>
      </c>
      <c r="M42" s="333"/>
      <c r="N42" s="333"/>
      <c r="O42" s="333"/>
      <c r="P42" s="333"/>
      <c r="Q42" s="333" t="s">
        <v>258</v>
      </c>
      <c r="R42" s="333"/>
      <c r="S42" s="333"/>
      <c r="T42" s="333"/>
      <c r="U42" s="333"/>
      <c r="V42" s="333"/>
      <c r="W42" s="334"/>
      <c r="X42" s="333"/>
      <c r="Y42" s="333"/>
      <c r="Z42" s="333"/>
      <c r="AA42" s="333"/>
      <c r="AB42" s="333" t="s">
        <v>258</v>
      </c>
      <c r="AC42" s="333" t="s">
        <v>258</v>
      </c>
      <c r="AD42" s="333"/>
      <c r="AE42" s="333" t="s">
        <v>258</v>
      </c>
      <c r="AF42" s="333"/>
      <c r="AG42" s="333"/>
      <c r="AH42" s="335">
        <v>1029.47</v>
      </c>
      <c r="AI42" s="329">
        <v>20</v>
      </c>
      <c r="AJ42" s="329">
        <v>30</v>
      </c>
      <c r="AK42" s="329">
        <f t="shared" si="0"/>
        <v>50</v>
      </c>
      <c r="AL42" s="329">
        <v>12</v>
      </c>
      <c r="AM42" s="329"/>
      <c r="AN42" s="329">
        <v>25</v>
      </c>
      <c r="AO42" s="329"/>
      <c r="AP42" s="329">
        <f t="shared" si="6"/>
        <v>25</v>
      </c>
      <c r="AQ42" s="329">
        <v>0</v>
      </c>
      <c r="AR42" s="329">
        <v>5</v>
      </c>
      <c r="AS42" s="329">
        <f t="shared" si="9"/>
        <v>0</v>
      </c>
      <c r="AT42" s="336">
        <v>10</v>
      </c>
      <c r="AU42" s="336"/>
      <c r="AV42" s="336"/>
      <c r="AW42" s="336"/>
      <c r="AX42" s="336">
        <f t="shared" si="8"/>
        <v>47</v>
      </c>
      <c r="AY42" s="254">
        <v>1200</v>
      </c>
      <c r="AZ42" s="254">
        <v>1200</v>
      </c>
      <c r="BA42" s="254"/>
      <c r="BB42" s="253"/>
      <c r="BC42" s="32" t="s">
        <v>261</v>
      </c>
      <c r="BD42" s="4" t="s">
        <v>263</v>
      </c>
      <c r="BE42">
        <f t="shared" si="7"/>
        <v>27</v>
      </c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</row>
    <row r="43" spans="1:183" s="70" customFormat="1" ht="18.75" x14ac:dyDescent="0.3">
      <c r="A43" s="261">
        <v>30</v>
      </c>
      <c r="B43" s="257" t="s">
        <v>40</v>
      </c>
      <c r="C43" s="257"/>
      <c r="D43" s="257" t="s">
        <v>826</v>
      </c>
      <c r="E43" s="330" t="s">
        <v>849</v>
      </c>
      <c r="F43" s="255" t="s">
        <v>922</v>
      </c>
      <c r="G43" s="255" t="s">
        <v>877</v>
      </c>
      <c r="H43" s="331" t="s">
        <v>557</v>
      </c>
      <c r="I43" s="332">
        <v>45464</v>
      </c>
      <c r="J43" s="332"/>
      <c r="K43" s="331"/>
      <c r="L43" s="333" t="s">
        <v>258</v>
      </c>
      <c r="M43" s="333"/>
      <c r="N43" s="333"/>
      <c r="O43" s="333"/>
      <c r="P43" s="333"/>
      <c r="Q43" s="333"/>
      <c r="R43" s="333"/>
      <c r="S43" s="333"/>
      <c r="T43" s="333"/>
      <c r="U43" s="333" t="s">
        <v>258</v>
      </c>
      <c r="V43" s="333"/>
      <c r="W43" s="334"/>
      <c r="X43" s="333"/>
      <c r="Y43" s="333"/>
      <c r="Z43" s="333"/>
      <c r="AA43" s="333"/>
      <c r="AB43" s="333" t="s">
        <v>258</v>
      </c>
      <c r="AC43" s="333" t="s">
        <v>258</v>
      </c>
      <c r="AD43" s="333"/>
      <c r="AE43" s="333" t="s">
        <v>258</v>
      </c>
      <c r="AF43" s="333"/>
      <c r="AG43" s="333"/>
      <c r="AH43" s="335">
        <v>1671.47</v>
      </c>
      <c r="AI43" s="329">
        <v>20</v>
      </c>
      <c r="AJ43" s="329">
        <v>30</v>
      </c>
      <c r="AK43" s="329">
        <f t="shared" si="0"/>
        <v>50</v>
      </c>
      <c r="AL43" s="329">
        <v>12</v>
      </c>
      <c r="AM43" s="329"/>
      <c r="AN43" s="329">
        <v>25</v>
      </c>
      <c r="AO43" s="329"/>
      <c r="AP43" s="329">
        <f t="shared" si="6"/>
        <v>25</v>
      </c>
      <c r="AQ43" s="329">
        <v>0</v>
      </c>
      <c r="AR43" s="329">
        <v>5</v>
      </c>
      <c r="AS43" s="329">
        <f t="shared" si="9"/>
        <v>0</v>
      </c>
      <c r="AT43" s="336">
        <v>10</v>
      </c>
      <c r="AU43" s="336"/>
      <c r="AV43" s="336"/>
      <c r="AW43" s="336"/>
      <c r="AX43" s="336">
        <f t="shared" si="8"/>
        <v>47</v>
      </c>
      <c r="AY43" s="254">
        <v>1200</v>
      </c>
      <c r="AZ43" s="254">
        <v>1200</v>
      </c>
      <c r="BA43" s="254"/>
      <c r="BB43" s="253"/>
      <c r="BC43" s="33" t="s">
        <v>558</v>
      </c>
      <c r="BD43" s="4" t="s">
        <v>559</v>
      </c>
      <c r="BE43">
        <f t="shared" si="7"/>
        <v>27</v>
      </c>
      <c r="BF43"/>
      <c r="BG43"/>
    </row>
    <row r="44" spans="1:183" ht="18.75" x14ac:dyDescent="0.3">
      <c r="A44" s="261">
        <v>38</v>
      </c>
      <c r="B44" s="257" t="s">
        <v>9</v>
      </c>
      <c r="C44" s="257"/>
      <c r="D44" s="257" t="s">
        <v>826</v>
      </c>
      <c r="E44" s="330" t="s">
        <v>849</v>
      </c>
      <c r="F44" s="255" t="s">
        <v>903</v>
      </c>
      <c r="G44" s="255" t="s">
        <v>922</v>
      </c>
      <c r="H44" s="255" t="s">
        <v>33</v>
      </c>
      <c r="I44" s="337">
        <v>45462</v>
      </c>
      <c r="J44" s="255"/>
      <c r="K44" s="255"/>
      <c r="L44" s="333" t="s">
        <v>258</v>
      </c>
      <c r="M44" s="333"/>
      <c r="N44" s="333"/>
      <c r="O44" s="333"/>
      <c r="P44" s="333"/>
      <c r="Q44" s="333"/>
      <c r="R44" s="333"/>
      <c r="S44" s="333"/>
      <c r="T44" s="333"/>
      <c r="U44" s="333"/>
      <c r="V44" s="333"/>
      <c r="W44" s="334" t="s">
        <v>258</v>
      </c>
      <c r="X44" s="333"/>
      <c r="Y44" s="333"/>
      <c r="Z44" s="333"/>
      <c r="AA44" s="333"/>
      <c r="AB44" s="333" t="s">
        <v>258</v>
      </c>
      <c r="AC44" s="333" t="s">
        <v>258</v>
      </c>
      <c r="AD44" s="333"/>
      <c r="AE44" s="333" t="s">
        <v>258</v>
      </c>
      <c r="AF44" s="333"/>
      <c r="AG44" s="333"/>
      <c r="AH44" s="335">
        <v>270.39999999999998</v>
      </c>
      <c r="AI44" s="329">
        <v>5</v>
      </c>
      <c r="AJ44" s="329">
        <v>40</v>
      </c>
      <c r="AK44" s="329">
        <f t="shared" si="0"/>
        <v>45</v>
      </c>
      <c r="AL44" s="329">
        <v>12</v>
      </c>
      <c r="AM44" s="329"/>
      <c r="AN44" s="329">
        <v>25</v>
      </c>
      <c r="AO44" s="329"/>
      <c r="AP44" s="329">
        <f t="shared" si="6"/>
        <v>25</v>
      </c>
      <c r="AQ44" s="329">
        <v>0</v>
      </c>
      <c r="AR44" s="329">
        <v>5</v>
      </c>
      <c r="AS44" s="329">
        <f t="shared" si="9"/>
        <v>0</v>
      </c>
      <c r="AT44" s="336">
        <v>10</v>
      </c>
      <c r="AU44" s="336"/>
      <c r="AV44" s="336"/>
      <c r="AW44" s="336"/>
      <c r="AX44" s="336">
        <f t="shared" si="8"/>
        <v>47</v>
      </c>
      <c r="AY44" s="326">
        <v>900</v>
      </c>
      <c r="AZ44" s="326">
        <v>900</v>
      </c>
      <c r="BA44" s="326"/>
      <c r="BB44" s="290"/>
      <c r="BC44" s="32" t="s">
        <v>366</v>
      </c>
      <c r="BD44" s="12" t="s">
        <v>367</v>
      </c>
      <c r="BE44">
        <f t="shared" si="7"/>
        <v>27</v>
      </c>
    </row>
    <row r="45" spans="1:183" ht="18.75" x14ac:dyDescent="0.3">
      <c r="A45" s="261">
        <v>41</v>
      </c>
      <c r="B45" s="257" t="s">
        <v>9</v>
      </c>
      <c r="C45" s="257"/>
      <c r="D45" s="257" t="s">
        <v>826</v>
      </c>
      <c r="E45" s="330" t="s">
        <v>849</v>
      </c>
      <c r="F45" s="255" t="s">
        <v>893</v>
      </c>
      <c r="G45" s="255" t="s">
        <v>902</v>
      </c>
      <c r="H45" s="255" t="s">
        <v>574</v>
      </c>
      <c r="I45" s="337">
        <v>45470</v>
      </c>
      <c r="J45" s="255"/>
      <c r="K45" s="255"/>
      <c r="L45" s="333" t="s">
        <v>258</v>
      </c>
      <c r="M45" s="333"/>
      <c r="N45" s="333"/>
      <c r="O45" s="333"/>
      <c r="P45" s="333"/>
      <c r="Q45" s="333" t="s">
        <v>258</v>
      </c>
      <c r="R45" s="333"/>
      <c r="S45" s="333"/>
      <c r="T45" s="333"/>
      <c r="U45" s="333"/>
      <c r="V45" s="333"/>
      <c r="W45" s="334"/>
      <c r="X45" s="333"/>
      <c r="Y45" s="333"/>
      <c r="Z45" s="333"/>
      <c r="AA45" s="333"/>
      <c r="AB45" s="333"/>
      <c r="AC45" s="333" t="s">
        <v>258</v>
      </c>
      <c r="AD45" s="333"/>
      <c r="AE45" s="333" t="s">
        <v>258</v>
      </c>
      <c r="AF45" s="333"/>
      <c r="AG45" s="333"/>
      <c r="AH45" s="335">
        <v>15583.33</v>
      </c>
      <c r="AI45" s="329">
        <v>20</v>
      </c>
      <c r="AJ45" s="329">
        <v>30</v>
      </c>
      <c r="AK45" s="329">
        <f t="shared" si="0"/>
        <v>50</v>
      </c>
      <c r="AL45" s="329">
        <v>12</v>
      </c>
      <c r="AM45" s="329"/>
      <c r="AN45" s="329">
        <v>25</v>
      </c>
      <c r="AO45" s="329"/>
      <c r="AP45" s="329">
        <f t="shared" si="6"/>
        <v>25</v>
      </c>
      <c r="AQ45" s="329">
        <v>1</v>
      </c>
      <c r="AR45" s="329">
        <v>5</v>
      </c>
      <c r="AS45" s="329">
        <f t="shared" si="9"/>
        <v>5</v>
      </c>
      <c r="AT45" s="329"/>
      <c r="AU45" s="329"/>
      <c r="AV45" s="329">
        <v>5</v>
      </c>
      <c r="AW45" s="329"/>
      <c r="AX45" s="336">
        <f t="shared" si="8"/>
        <v>47</v>
      </c>
      <c r="AY45" s="254">
        <v>1200</v>
      </c>
      <c r="AZ45" s="254">
        <v>1200</v>
      </c>
      <c r="BA45" s="254"/>
      <c r="BB45" s="253"/>
      <c r="BC45" s="33" t="s">
        <v>575</v>
      </c>
      <c r="BD45" s="4" t="s">
        <v>576</v>
      </c>
      <c r="BE45">
        <f t="shared" si="7"/>
        <v>27</v>
      </c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</row>
    <row r="46" spans="1:183" ht="18.75" x14ac:dyDescent="0.3">
      <c r="A46" s="261">
        <v>43</v>
      </c>
      <c r="B46" s="257" t="s">
        <v>9</v>
      </c>
      <c r="C46" s="257"/>
      <c r="D46" s="257" t="s">
        <v>826</v>
      </c>
      <c r="E46" s="330" t="s">
        <v>849</v>
      </c>
      <c r="F46" s="343" t="s">
        <v>890</v>
      </c>
      <c r="G46" s="343" t="s">
        <v>894</v>
      </c>
      <c r="H46" s="255" t="s">
        <v>10</v>
      </c>
      <c r="I46" s="337">
        <v>45470</v>
      </c>
      <c r="J46" s="255"/>
      <c r="K46" s="255"/>
      <c r="L46" s="333" t="s">
        <v>258</v>
      </c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4"/>
      <c r="X46" s="333"/>
      <c r="Y46" s="333"/>
      <c r="Z46" s="333"/>
      <c r="AA46" s="333" t="s">
        <v>258</v>
      </c>
      <c r="AB46" s="333"/>
      <c r="AC46" s="333" t="s">
        <v>258</v>
      </c>
      <c r="AD46" s="333"/>
      <c r="AE46" s="333" t="s">
        <v>258</v>
      </c>
      <c r="AF46" s="333"/>
      <c r="AG46" s="333"/>
      <c r="AH46" s="335">
        <v>0</v>
      </c>
      <c r="AI46" s="329">
        <v>10</v>
      </c>
      <c r="AJ46" s="329">
        <v>30</v>
      </c>
      <c r="AK46" s="329">
        <f t="shared" si="0"/>
        <v>40</v>
      </c>
      <c r="AL46" s="329">
        <v>12</v>
      </c>
      <c r="AM46" s="329"/>
      <c r="AN46" s="329">
        <v>25</v>
      </c>
      <c r="AO46" s="329"/>
      <c r="AP46" s="329">
        <f t="shared" si="6"/>
        <v>25</v>
      </c>
      <c r="AQ46" s="329">
        <v>0</v>
      </c>
      <c r="AR46" s="329">
        <v>5</v>
      </c>
      <c r="AS46" s="329">
        <f t="shared" si="9"/>
        <v>0</v>
      </c>
      <c r="AT46" s="336">
        <v>10</v>
      </c>
      <c r="AU46" s="336"/>
      <c r="AV46" s="336"/>
      <c r="AW46" s="336"/>
      <c r="AX46" s="336">
        <f t="shared" si="8"/>
        <v>47</v>
      </c>
      <c r="AY46" s="254">
        <v>1200</v>
      </c>
      <c r="AZ46" s="254">
        <v>1200</v>
      </c>
      <c r="BA46" s="254"/>
      <c r="BB46" s="253"/>
      <c r="BC46" s="32" t="s">
        <v>577</v>
      </c>
      <c r="BD46" s="12" t="s">
        <v>578</v>
      </c>
      <c r="BE46">
        <f t="shared" si="7"/>
        <v>27</v>
      </c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</row>
    <row r="47" spans="1:183" ht="18.75" x14ac:dyDescent="0.3">
      <c r="A47" s="261">
        <v>47</v>
      </c>
      <c r="B47" s="257" t="s">
        <v>535</v>
      </c>
      <c r="C47" s="257"/>
      <c r="D47" s="257" t="s">
        <v>826</v>
      </c>
      <c r="E47" s="330" t="s">
        <v>849</v>
      </c>
      <c r="F47" s="255" t="s">
        <v>890</v>
      </c>
      <c r="G47" s="255" t="s">
        <v>923</v>
      </c>
      <c r="H47" s="255" t="s">
        <v>539</v>
      </c>
      <c r="I47" s="337">
        <v>45469</v>
      </c>
      <c r="J47" s="337"/>
      <c r="K47" s="255"/>
      <c r="L47" s="333"/>
      <c r="M47" s="333"/>
      <c r="N47" s="333"/>
      <c r="O47" s="333" t="s">
        <v>258</v>
      </c>
      <c r="P47" s="333"/>
      <c r="Q47" s="333"/>
      <c r="R47" s="333"/>
      <c r="S47" s="333"/>
      <c r="T47" s="333"/>
      <c r="U47" s="333"/>
      <c r="V47" s="333"/>
      <c r="W47" s="334"/>
      <c r="X47" s="333"/>
      <c r="Y47" s="333"/>
      <c r="Z47" s="333"/>
      <c r="AA47" s="333" t="s">
        <v>258</v>
      </c>
      <c r="AB47" s="333" t="s">
        <v>258</v>
      </c>
      <c r="AC47" s="333" t="s">
        <v>258</v>
      </c>
      <c r="AD47" s="333"/>
      <c r="AE47" s="333" t="s">
        <v>258</v>
      </c>
      <c r="AF47" s="333"/>
      <c r="AG47" s="333"/>
      <c r="AH47" s="335">
        <v>0</v>
      </c>
      <c r="AI47" s="329">
        <v>10</v>
      </c>
      <c r="AJ47" s="329">
        <v>40</v>
      </c>
      <c r="AK47" s="329">
        <f t="shared" si="0"/>
        <v>50</v>
      </c>
      <c r="AL47" s="329">
        <v>12</v>
      </c>
      <c r="AM47" s="329"/>
      <c r="AN47" s="329">
        <v>25</v>
      </c>
      <c r="AO47" s="329"/>
      <c r="AP47" s="329">
        <f t="shared" si="6"/>
        <v>25</v>
      </c>
      <c r="AQ47" s="329">
        <v>0</v>
      </c>
      <c r="AR47" s="329">
        <v>5</v>
      </c>
      <c r="AS47" s="329">
        <f t="shared" si="9"/>
        <v>0</v>
      </c>
      <c r="AT47" s="336">
        <v>10</v>
      </c>
      <c r="AU47" s="336"/>
      <c r="AV47" s="336"/>
      <c r="AW47" s="336"/>
      <c r="AX47" s="336">
        <f t="shared" si="8"/>
        <v>47</v>
      </c>
      <c r="AY47" s="254">
        <v>2000</v>
      </c>
      <c r="AZ47" s="254">
        <v>2000</v>
      </c>
      <c r="BA47" s="254"/>
      <c r="BB47" s="253"/>
      <c r="BC47" s="32"/>
      <c r="BD47" s="4"/>
      <c r="BE47">
        <f t="shared" si="7"/>
        <v>0</v>
      </c>
    </row>
    <row r="48" spans="1:183" s="70" customFormat="1" ht="18.75" x14ac:dyDescent="0.3">
      <c r="A48" s="261">
        <v>49</v>
      </c>
      <c r="B48" s="257" t="s">
        <v>378</v>
      </c>
      <c r="C48" s="257"/>
      <c r="D48" s="257" t="s">
        <v>826</v>
      </c>
      <c r="E48" s="330" t="s">
        <v>849</v>
      </c>
      <c r="F48" s="255" t="s">
        <v>894</v>
      </c>
      <c r="G48" s="255" t="s">
        <v>899</v>
      </c>
      <c r="H48" s="331" t="s">
        <v>382</v>
      </c>
      <c r="I48" s="332">
        <v>45464</v>
      </c>
      <c r="J48" s="331"/>
      <c r="K48" s="331"/>
      <c r="L48" s="333" t="s">
        <v>258</v>
      </c>
      <c r="M48" s="333"/>
      <c r="N48" s="333"/>
      <c r="O48" s="333"/>
      <c r="P48" s="333"/>
      <c r="Q48" s="333"/>
      <c r="R48" s="333"/>
      <c r="S48" s="333"/>
      <c r="T48" s="333"/>
      <c r="U48" s="333"/>
      <c r="V48" s="333"/>
      <c r="W48" s="334"/>
      <c r="X48" s="333"/>
      <c r="Y48" s="333"/>
      <c r="Z48" s="333"/>
      <c r="AA48" s="333" t="s">
        <v>258</v>
      </c>
      <c r="AB48" s="333"/>
      <c r="AC48" s="333" t="s">
        <v>258</v>
      </c>
      <c r="AD48" s="333"/>
      <c r="AE48" s="333" t="s">
        <v>258</v>
      </c>
      <c r="AF48" s="333"/>
      <c r="AG48" s="333"/>
      <c r="AH48" s="335">
        <v>169.89</v>
      </c>
      <c r="AI48" s="329">
        <v>5</v>
      </c>
      <c r="AJ48" s="329">
        <v>30</v>
      </c>
      <c r="AK48" s="329">
        <f t="shared" si="0"/>
        <v>35</v>
      </c>
      <c r="AL48" s="329">
        <v>12</v>
      </c>
      <c r="AM48" s="329"/>
      <c r="AN48" s="329">
        <v>25</v>
      </c>
      <c r="AO48" s="329"/>
      <c r="AP48" s="329">
        <f t="shared" si="6"/>
        <v>25</v>
      </c>
      <c r="AQ48" s="329">
        <v>0</v>
      </c>
      <c r="AR48" s="329">
        <v>5</v>
      </c>
      <c r="AS48" s="329">
        <f t="shared" si="9"/>
        <v>0</v>
      </c>
      <c r="AT48" s="336">
        <v>10</v>
      </c>
      <c r="AU48" s="336"/>
      <c r="AV48" s="336"/>
      <c r="AW48" s="336"/>
      <c r="AX48" s="336">
        <f t="shared" si="8"/>
        <v>47</v>
      </c>
      <c r="AY48" s="254">
        <v>1200</v>
      </c>
      <c r="AZ48" s="254">
        <v>1200</v>
      </c>
      <c r="BA48" s="254"/>
      <c r="BB48" s="253"/>
      <c r="BC48" s="32" t="s">
        <v>383</v>
      </c>
      <c r="BD48" s="4" t="s">
        <v>384</v>
      </c>
      <c r="BE48">
        <f t="shared" si="7"/>
        <v>27</v>
      </c>
      <c r="BF48"/>
      <c r="BG48"/>
    </row>
    <row r="49" spans="1:57" ht="18.75" x14ac:dyDescent="0.3">
      <c r="A49" s="261">
        <v>50</v>
      </c>
      <c r="B49" s="257" t="s">
        <v>378</v>
      </c>
      <c r="C49" s="257"/>
      <c r="D49" s="257" t="s">
        <v>826</v>
      </c>
      <c r="E49" s="330" t="s">
        <v>849</v>
      </c>
      <c r="F49" s="255" t="s">
        <v>890</v>
      </c>
      <c r="G49" s="255" t="s">
        <v>890</v>
      </c>
      <c r="H49" s="331" t="s">
        <v>157</v>
      </c>
      <c r="I49" s="332">
        <v>45464</v>
      </c>
      <c r="J49" s="331"/>
      <c r="K49" s="331"/>
      <c r="L49" s="333"/>
      <c r="M49" s="333"/>
      <c r="N49" s="333"/>
      <c r="O49" s="333" t="s">
        <v>258</v>
      </c>
      <c r="P49" s="333"/>
      <c r="Q49" s="333"/>
      <c r="R49" s="333"/>
      <c r="S49" s="333"/>
      <c r="T49" s="333"/>
      <c r="U49" s="333"/>
      <c r="V49" s="333" t="s">
        <v>258</v>
      </c>
      <c r="W49" s="334"/>
      <c r="X49" s="333"/>
      <c r="Y49" s="333"/>
      <c r="Z49" s="333"/>
      <c r="AA49" s="333"/>
      <c r="AB49" s="333" t="s">
        <v>258</v>
      </c>
      <c r="AC49" s="333" t="s">
        <v>258</v>
      </c>
      <c r="AD49" s="333"/>
      <c r="AE49" s="333" t="s">
        <v>258</v>
      </c>
      <c r="AF49" s="333"/>
      <c r="AG49" s="333"/>
      <c r="AH49" s="335">
        <v>4719.29</v>
      </c>
      <c r="AI49" s="329">
        <v>10</v>
      </c>
      <c r="AJ49" s="329">
        <v>40</v>
      </c>
      <c r="AK49" s="329">
        <f t="shared" si="0"/>
        <v>50</v>
      </c>
      <c r="AL49" s="329">
        <v>12</v>
      </c>
      <c r="AM49" s="329"/>
      <c r="AN49" s="329">
        <v>25</v>
      </c>
      <c r="AO49" s="329"/>
      <c r="AP49" s="329">
        <f t="shared" si="6"/>
        <v>25</v>
      </c>
      <c r="AQ49" s="329">
        <v>0</v>
      </c>
      <c r="AR49" s="329">
        <v>5</v>
      </c>
      <c r="AS49" s="329">
        <f t="shared" si="9"/>
        <v>0</v>
      </c>
      <c r="AT49" s="336">
        <v>10</v>
      </c>
      <c r="AU49" s="336"/>
      <c r="AV49" s="336"/>
      <c r="AW49" s="336"/>
      <c r="AX49" s="336">
        <f t="shared" si="8"/>
        <v>47</v>
      </c>
      <c r="AY49" s="254">
        <v>2000</v>
      </c>
      <c r="AZ49" s="254">
        <v>2000</v>
      </c>
      <c r="BA49" s="254"/>
      <c r="BB49" s="253"/>
      <c r="BC49" s="32" t="s">
        <v>385</v>
      </c>
      <c r="BD49" s="4" t="s">
        <v>386</v>
      </c>
      <c r="BE49">
        <f t="shared" si="7"/>
        <v>27</v>
      </c>
    </row>
    <row r="50" spans="1:57" ht="18.75" x14ac:dyDescent="0.3">
      <c r="A50" s="261">
        <v>51</v>
      </c>
      <c r="B50" s="257" t="s">
        <v>179</v>
      </c>
      <c r="C50" s="257"/>
      <c r="D50" s="257" t="s">
        <v>826</v>
      </c>
      <c r="E50" s="330" t="s">
        <v>849</v>
      </c>
      <c r="F50" s="255" t="s">
        <v>908</v>
      </c>
      <c r="G50" s="255" t="s">
        <v>923</v>
      </c>
      <c r="H50" s="331" t="s">
        <v>184</v>
      </c>
      <c r="I50" s="332">
        <v>45467</v>
      </c>
      <c r="J50" s="332"/>
      <c r="K50" s="331"/>
      <c r="L50" s="333" t="s">
        <v>258</v>
      </c>
      <c r="M50" s="333"/>
      <c r="N50" s="333"/>
      <c r="O50" s="333"/>
      <c r="P50" s="333"/>
      <c r="Q50" s="333"/>
      <c r="R50" s="333"/>
      <c r="S50" s="333"/>
      <c r="T50" s="333"/>
      <c r="U50" s="333"/>
      <c r="V50" s="333"/>
      <c r="W50" s="334" t="s">
        <v>258</v>
      </c>
      <c r="X50" s="333"/>
      <c r="Y50" s="333"/>
      <c r="Z50" s="333"/>
      <c r="AA50" s="333"/>
      <c r="AB50" s="333" t="s">
        <v>258</v>
      </c>
      <c r="AC50" s="333" t="s">
        <v>258</v>
      </c>
      <c r="AD50" s="333"/>
      <c r="AE50" s="333"/>
      <c r="AF50" s="333" t="s">
        <v>258</v>
      </c>
      <c r="AG50" s="333"/>
      <c r="AH50" s="335">
        <v>8926.7999999999993</v>
      </c>
      <c r="AI50" s="329">
        <v>20</v>
      </c>
      <c r="AJ50" s="329">
        <v>40</v>
      </c>
      <c r="AK50" s="329">
        <f t="shared" si="0"/>
        <v>60</v>
      </c>
      <c r="AL50" s="329">
        <v>20</v>
      </c>
      <c r="AM50" s="329"/>
      <c r="AN50" s="329"/>
      <c r="AO50" s="329">
        <v>20</v>
      </c>
      <c r="AP50" s="329">
        <f t="shared" si="6"/>
        <v>20</v>
      </c>
      <c r="AQ50" s="329">
        <v>0</v>
      </c>
      <c r="AR50" s="329">
        <v>5</v>
      </c>
      <c r="AS50" s="329">
        <f t="shared" si="9"/>
        <v>0</v>
      </c>
      <c r="AT50" s="336"/>
      <c r="AU50" s="336">
        <v>7</v>
      </c>
      <c r="AV50" s="336"/>
      <c r="AW50" s="336"/>
      <c r="AX50" s="336">
        <f t="shared" si="8"/>
        <v>47</v>
      </c>
      <c r="AY50" s="326">
        <v>900</v>
      </c>
      <c r="AZ50" s="326">
        <v>900</v>
      </c>
      <c r="BA50" s="326"/>
      <c r="BB50" s="290"/>
      <c r="BC50" s="32" t="s">
        <v>507</v>
      </c>
      <c r="BD50" s="4" t="s">
        <v>508</v>
      </c>
      <c r="BE50">
        <f t="shared" si="7"/>
        <v>27</v>
      </c>
    </row>
    <row r="51" spans="1:57" ht="18.75" x14ac:dyDescent="0.3">
      <c r="A51" s="261">
        <v>54</v>
      </c>
      <c r="B51" s="257" t="s">
        <v>413</v>
      </c>
      <c r="C51" s="257"/>
      <c r="D51" s="257" t="s">
        <v>826</v>
      </c>
      <c r="E51" s="330" t="s">
        <v>849</v>
      </c>
      <c r="F51" s="255" t="s">
        <v>901</v>
      </c>
      <c r="G51" s="255" t="s">
        <v>903</v>
      </c>
      <c r="H51" s="331" t="s">
        <v>142</v>
      </c>
      <c r="I51" s="332">
        <v>45462</v>
      </c>
      <c r="J51" s="332"/>
      <c r="K51" s="331"/>
      <c r="L51" s="333" t="s">
        <v>258</v>
      </c>
      <c r="M51" s="333"/>
      <c r="N51" s="333"/>
      <c r="O51" s="333"/>
      <c r="P51" s="333"/>
      <c r="Q51" s="333"/>
      <c r="R51" s="333"/>
      <c r="S51" s="333" t="s">
        <v>258</v>
      </c>
      <c r="T51" s="333"/>
      <c r="U51" s="333"/>
      <c r="V51" s="333"/>
      <c r="W51" s="334"/>
      <c r="X51" s="333"/>
      <c r="Y51" s="333"/>
      <c r="Z51" s="333"/>
      <c r="AA51" s="333"/>
      <c r="AB51" s="333" t="s">
        <v>258</v>
      </c>
      <c r="AC51" s="333" t="s">
        <v>258</v>
      </c>
      <c r="AD51" s="333"/>
      <c r="AE51" s="333"/>
      <c r="AF51" s="333" t="s">
        <v>258</v>
      </c>
      <c r="AG51" s="333" t="s">
        <v>262</v>
      </c>
      <c r="AH51" s="335">
        <v>8480</v>
      </c>
      <c r="AI51" s="329">
        <v>20</v>
      </c>
      <c r="AJ51" s="329">
        <v>40</v>
      </c>
      <c r="AK51" s="329">
        <f t="shared" si="0"/>
        <v>60</v>
      </c>
      <c r="AL51" s="329">
        <v>20</v>
      </c>
      <c r="AM51" s="329"/>
      <c r="AN51" s="329"/>
      <c r="AO51" s="329">
        <v>20</v>
      </c>
      <c r="AP51" s="329">
        <f t="shared" si="6"/>
        <v>20</v>
      </c>
      <c r="AQ51" s="329">
        <v>1</v>
      </c>
      <c r="AR51" s="329">
        <v>5</v>
      </c>
      <c r="AS51" s="329">
        <v>0</v>
      </c>
      <c r="AT51" s="336"/>
      <c r="AU51" s="336">
        <v>7</v>
      </c>
      <c r="AV51" s="336"/>
      <c r="AW51" s="336"/>
      <c r="AX51" s="336">
        <f t="shared" si="8"/>
        <v>47</v>
      </c>
      <c r="AY51" s="326">
        <v>1200</v>
      </c>
      <c r="AZ51" s="326">
        <v>1200</v>
      </c>
      <c r="BA51" s="326"/>
      <c r="BB51" s="290"/>
      <c r="BC51" s="32" t="s">
        <v>675</v>
      </c>
      <c r="BD51" s="4" t="s">
        <v>676</v>
      </c>
      <c r="BE51">
        <f t="shared" si="7"/>
        <v>27</v>
      </c>
    </row>
    <row r="52" spans="1:57" ht="18.75" x14ac:dyDescent="0.3">
      <c r="A52" s="261">
        <v>61</v>
      </c>
      <c r="B52" s="257" t="s">
        <v>387</v>
      </c>
      <c r="C52" s="257"/>
      <c r="D52" s="257" t="s">
        <v>826</v>
      </c>
      <c r="E52" s="330" t="s">
        <v>849</v>
      </c>
      <c r="F52" s="255" t="s">
        <v>907</v>
      </c>
      <c r="G52" s="255" t="s">
        <v>925</v>
      </c>
      <c r="H52" s="332" t="s">
        <v>532</v>
      </c>
      <c r="I52" s="332">
        <v>45469</v>
      </c>
      <c r="J52" s="332"/>
      <c r="K52" s="331"/>
      <c r="L52" s="333" t="s">
        <v>258</v>
      </c>
      <c r="M52" s="333"/>
      <c r="N52" s="333"/>
      <c r="O52" s="333"/>
      <c r="P52" s="333"/>
      <c r="Q52" s="333"/>
      <c r="R52" s="333"/>
      <c r="S52" s="333"/>
      <c r="T52" s="333"/>
      <c r="U52" s="333"/>
      <c r="V52" s="333"/>
      <c r="W52" s="334" t="s">
        <v>258</v>
      </c>
      <c r="X52" s="333"/>
      <c r="Y52" s="333"/>
      <c r="Z52" s="333"/>
      <c r="AA52" s="333"/>
      <c r="AB52" s="333" t="s">
        <v>258</v>
      </c>
      <c r="AC52" s="333" t="s">
        <v>258</v>
      </c>
      <c r="AD52" s="333"/>
      <c r="AE52" s="333" t="s">
        <v>258</v>
      </c>
      <c r="AF52" s="333"/>
      <c r="AG52" s="333"/>
      <c r="AH52" s="335">
        <v>2194</v>
      </c>
      <c r="AI52" s="329">
        <v>10</v>
      </c>
      <c r="AJ52" s="329">
        <v>40</v>
      </c>
      <c r="AK52" s="329">
        <f t="shared" si="0"/>
        <v>50</v>
      </c>
      <c r="AL52" s="329">
        <v>12</v>
      </c>
      <c r="AM52" s="329"/>
      <c r="AN52" s="329">
        <v>25</v>
      </c>
      <c r="AO52" s="329"/>
      <c r="AP52" s="329">
        <f t="shared" si="6"/>
        <v>25</v>
      </c>
      <c r="AQ52" s="329">
        <v>0</v>
      </c>
      <c r="AR52" s="329">
        <v>5</v>
      </c>
      <c r="AS52" s="329">
        <f t="shared" ref="AS52:AS61" si="10">AR52*AQ52</f>
        <v>0</v>
      </c>
      <c r="AT52" s="336">
        <v>10</v>
      </c>
      <c r="AU52" s="336"/>
      <c r="AV52" s="336"/>
      <c r="AW52" s="336"/>
      <c r="AX52" s="336">
        <f t="shared" si="8"/>
        <v>47</v>
      </c>
      <c r="AY52" s="326">
        <v>600</v>
      </c>
      <c r="AZ52" s="326">
        <v>600</v>
      </c>
      <c r="BA52" s="326"/>
      <c r="BB52" s="290"/>
      <c r="BC52" s="32" t="s">
        <v>533</v>
      </c>
      <c r="BD52" s="4" t="s">
        <v>534</v>
      </c>
      <c r="BE52">
        <f t="shared" si="7"/>
        <v>27</v>
      </c>
    </row>
    <row r="53" spans="1:57" ht="18.75" x14ac:dyDescent="0.3">
      <c r="A53" s="261">
        <v>62</v>
      </c>
      <c r="B53" s="257" t="s">
        <v>189</v>
      </c>
      <c r="C53" s="257"/>
      <c r="D53" s="257" t="s">
        <v>826</v>
      </c>
      <c r="E53" s="330" t="s">
        <v>849</v>
      </c>
      <c r="F53" s="255" t="s">
        <v>893</v>
      </c>
      <c r="G53" s="255" t="s">
        <v>902</v>
      </c>
      <c r="H53" s="332" t="s">
        <v>763</v>
      </c>
      <c r="I53" s="332">
        <v>45471</v>
      </c>
      <c r="J53" s="332"/>
      <c r="K53" s="331"/>
      <c r="L53" s="333" t="s">
        <v>258</v>
      </c>
      <c r="M53" s="333"/>
      <c r="N53" s="333"/>
      <c r="O53" s="333"/>
      <c r="P53" s="333"/>
      <c r="Q53" s="333"/>
      <c r="R53" s="333" t="s">
        <v>258</v>
      </c>
      <c r="S53" s="333"/>
      <c r="T53" s="333"/>
      <c r="U53" s="333"/>
      <c r="V53" s="333"/>
      <c r="W53" s="334"/>
      <c r="X53" s="333"/>
      <c r="Y53" s="333"/>
      <c r="Z53" s="333"/>
      <c r="AA53" s="333"/>
      <c r="AB53" s="333" t="s">
        <v>258</v>
      </c>
      <c r="AC53" s="333"/>
      <c r="AD53" s="333"/>
      <c r="AE53" s="333" t="s">
        <v>258</v>
      </c>
      <c r="AF53" s="333"/>
      <c r="AG53" s="333"/>
      <c r="AH53" s="335">
        <v>3586.47</v>
      </c>
      <c r="AI53" s="329">
        <v>5</v>
      </c>
      <c r="AJ53" s="329">
        <v>40</v>
      </c>
      <c r="AK53" s="329">
        <f t="shared" si="0"/>
        <v>45</v>
      </c>
      <c r="AL53" s="329">
        <v>12</v>
      </c>
      <c r="AM53" s="329"/>
      <c r="AN53" s="329">
        <v>25</v>
      </c>
      <c r="AO53" s="329"/>
      <c r="AP53" s="329">
        <f t="shared" si="6"/>
        <v>25</v>
      </c>
      <c r="AQ53" s="329">
        <v>0</v>
      </c>
      <c r="AR53" s="329">
        <v>5</v>
      </c>
      <c r="AS53" s="329">
        <f t="shared" si="10"/>
        <v>0</v>
      </c>
      <c r="AT53" s="336">
        <v>10</v>
      </c>
      <c r="AU53" s="336"/>
      <c r="AV53" s="336"/>
      <c r="AW53" s="336"/>
      <c r="AX53" s="336">
        <f t="shared" si="8"/>
        <v>47</v>
      </c>
      <c r="AY53" s="254">
        <v>1200</v>
      </c>
      <c r="AZ53" s="254">
        <v>1200</v>
      </c>
      <c r="BA53" s="254"/>
      <c r="BB53" s="253"/>
      <c r="BC53" s="32" t="s">
        <v>765</v>
      </c>
      <c r="BD53" s="4" t="s">
        <v>764</v>
      </c>
      <c r="BE53">
        <f t="shared" si="7"/>
        <v>27</v>
      </c>
    </row>
    <row r="54" spans="1:57" ht="18.75" x14ac:dyDescent="0.3">
      <c r="A54" s="261">
        <v>63</v>
      </c>
      <c r="B54" s="257" t="s">
        <v>189</v>
      </c>
      <c r="C54" s="257"/>
      <c r="D54" s="257" t="s">
        <v>826</v>
      </c>
      <c r="E54" s="330" t="s">
        <v>849</v>
      </c>
      <c r="F54" s="255" t="s">
        <v>893</v>
      </c>
      <c r="G54" s="255" t="s">
        <v>895</v>
      </c>
      <c r="H54" s="255" t="s">
        <v>193</v>
      </c>
      <c r="I54" s="337">
        <v>45453</v>
      </c>
      <c r="J54" s="337"/>
      <c r="K54" s="255"/>
      <c r="L54" s="333" t="s">
        <v>258</v>
      </c>
      <c r="M54" s="333"/>
      <c r="N54" s="333"/>
      <c r="O54" s="333"/>
      <c r="P54" s="333"/>
      <c r="Q54" s="333"/>
      <c r="R54" s="333"/>
      <c r="S54" s="333"/>
      <c r="T54" s="333"/>
      <c r="U54" s="333"/>
      <c r="V54" s="333"/>
      <c r="W54" s="334"/>
      <c r="X54" s="333"/>
      <c r="Y54" s="333"/>
      <c r="Z54" s="333"/>
      <c r="AA54" s="333" t="s">
        <v>258</v>
      </c>
      <c r="AB54" s="333"/>
      <c r="AC54" s="333" t="s">
        <v>258</v>
      </c>
      <c r="AD54" s="333"/>
      <c r="AE54" s="333" t="s">
        <v>258</v>
      </c>
      <c r="AF54" s="333"/>
      <c r="AG54" s="333"/>
      <c r="AH54" s="335">
        <v>14940.4</v>
      </c>
      <c r="AI54" s="329">
        <v>10</v>
      </c>
      <c r="AJ54" s="329">
        <v>30</v>
      </c>
      <c r="AK54" s="329">
        <f t="shared" si="0"/>
        <v>40</v>
      </c>
      <c r="AL54" s="329">
        <v>12</v>
      </c>
      <c r="AM54" s="329"/>
      <c r="AN54" s="329">
        <v>25</v>
      </c>
      <c r="AO54" s="329"/>
      <c r="AP54" s="329">
        <f t="shared" si="6"/>
        <v>25</v>
      </c>
      <c r="AQ54" s="329">
        <v>1</v>
      </c>
      <c r="AR54" s="329">
        <v>5</v>
      </c>
      <c r="AS54" s="329">
        <f t="shared" si="10"/>
        <v>5</v>
      </c>
      <c r="AT54" s="336"/>
      <c r="AU54" s="336"/>
      <c r="AV54" s="336">
        <v>5</v>
      </c>
      <c r="AW54" s="336"/>
      <c r="AX54" s="336">
        <f t="shared" si="8"/>
        <v>47</v>
      </c>
      <c r="AY54" s="254">
        <v>1200</v>
      </c>
      <c r="AZ54" s="254">
        <v>1200</v>
      </c>
      <c r="BA54" s="254"/>
      <c r="BB54" s="253"/>
      <c r="BC54" s="32" t="s">
        <v>402</v>
      </c>
      <c r="BD54" s="12" t="s">
        <v>403</v>
      </c>
      <c r="BE54">
        <f t="shared" si="7"/>
        <v>27</v>
      </c>
    </row>
    <row r="55" spans="1:57" ht="18.75" x14ac:dyDescent="0.3">
      <c r="A55" s="261">
        <v>67</v>
      </c>
      <c r="B55" s="257" t="s">
        <v>189</v>
      </c>
      <c r="C55" s="257"/>
      <c r="D55" s="257" t="s">
        <v>826</v>
      </c>
      <c r="E55" s="330" t="s">
        <v>849</v>
      </c>
      <c r="F55" s="255" t="s">
        <v>898</v>
      </c>
      <c r="G55" s="255" t="s">
        <v>893</v>
      </c>
      <c r="H55" s="255" t="s">
        <v>192</v>
      </c>
      <c r="I55" s="337">
        <v>45461</v>
      </c>
      <c r="J55" s="337"/>
      <c r="K55" s="255"/>
      <c r="L55" s="333"/>
      <c r="M55" s="333"/>
      <c r="N55" s="333"/>
      <c r="O55" s="333" t="s">
        <v>258</v>
      </c>
      <c r="P55" s="333"/>
      <c r="Q55" s="333"/>
      <c r="R55" s="333"/>
      <c r="S55" s="333"/>
      <c r="T55" s="333"/>
      <c r="U55" s="333"/>
      <c r="V55" s="333"/>
      <c r="W55" s="334" t="s">
        <v>258</v>
      </c>
      <c r="X55" s="333"/>
      <c r="Y55" s="333"/>
      <c r="Z55" s="333" t="s">
        <v>258</v>
      </c>
      <c r="AA55" s="333"/>
      <c r="AB55" s="333" t="s">
        <v>258</v>
      </c>
      <c r="AC55" s="333" t="s">
        <v>258</v>
      </c>
      <c r="AD55" s="333"/>
      <c r="AE55" s="333" t="s">
        <v>258</v>
      </c>
      <c r="AF55" s="333"/>
      <c r="AG55" s="333"/>
      <c r="AH55" s="335">
        <v>199.47</v>
      </c>
      <c r="AI55" s="329">
        <v>10</v>
      </c>
      <c r="AJ55" s="329">
        <v>40</v>
      </c>
      <c r="AK55" s="329">
        <f t="shared" si="0"/>
        <v>50</v>
      </c>
      <c r="AL55" s="329">
        <v>12</v>
      </c>
      <c r="AM55" s="329"/>
      <c r="AN55" s="329">
        <v>25</v>
      </c>
      <c r="AO55" s="329"/>
      <c r="AP55" s="329">
        <f t="shared" si="6"/>
        <v>25</v>
      </c>
      <c r="AQ55" s="329">
        <v>0</v>
      </c>
      <c r="AR55" s="329">
        <v>5</v>
      </c>
      <c r="AS55" s="329">
        <f t="shared" si="10"/>
        <v>0</v>
      </c>
      <c r="AT55" s="336">
        <v>10</v>
      </c>
      <c r="AU55" s="336"/>
      <c r="AV55" s="336"/>
      <c r="AW55" s="336"/>
      <c r="AX55" s="336">
        <f t="shared" si="8"/>
        <v>47</v>
      </c>
      <c r="AY55" s="363">
        <v>1000</v>
      </c>
      <c r="AZ55" s="363">
        <v>1000</v>
      </c>
      <c r="BA55" s="363"/>
      <c r="BB55" s="291"/>
      <c r="BD55" s="12"/>
    </row>
    <row r="56" spans="1:57" ht="18.75" x14ac:dyDescent="0.3">
      <c r="A56" s="261">
        <v>31</v>
      </c>
      <c r="B56" s="257" t="s">
        <v>425</v>
      </c>
      <c r="C56" s="257"/>
      <c r="D56" s="257" t="s">
        <v>826</v>
      </c>
      <c r="E56" s="330" t="s">
        <v>849</v>
      </c>
      <c r="F56" s="255" t="s">
        <v>925</v>
      </c>
      <c r="G56" s="255" t="s">
        <v>927</v>
      </c>
      <c r="H56" s="331" t="s">
        <v>106</v>
      </c>
      <c r="I56" s="332">
        <v>45459</v>
      </c>
      <c r="J56" s="332"/>
      <c r="K56" s="331"/>
      <c r="L56" s="333" t="s">
        <v>258</v>
      </c>
      <c r="M56" s="333"/>
      <c r="N56" s="333"/>
      <c r="O56" s="333"/>
      <c r="P56" s="333"/>
      <c r="Q56" s="333"/>
      <c r="R56" s="333"/>
      <c r="S56" s="333"/>
      <c r="T56" s="333"/>
      <c r="U56" s="333"/>
      <c r="V56" s="333"/>
      <c r="W56" s="334"/>
      <c r="X56" s="333"/>
      <c r="Y56" s="333"/>
      <c r="Z56" s="333"/>
      <c r="AA56" s="333" t="s">
        <v>258</v>
      </c>
      <c r="AB56" s="333" t="s">
        <v>258</v>
      </c>
      <c r="AC56" s="333" t="s">
        <v>258</v>
      </c>
      <c r="AD56" s="333"/>
      <c r="AE56" s="333" t="s">
        <v>258</v>
      </c>
      <c r="AF56" s="333"/>
      <c r="AG56" s="333"/>
      <c r="AH56" s="335">
        <v>6974.02</v>
      </c>
      <c r="AI56" s="329">
        <v>10</v>
      </c>
      <c r="AJ56" s="329">
        <v>30</v>
      </c>
      <c r="AK56" s="329">
        <f t="shared" si="0"/>
        <v>40</v>
      </c>
      <c r="AL56" s="329">
        <v>12</v>
      </c>
      <c r="AM56" s="329"/>
      <c r="AN56" s="329">
        <v>25</v>
      </c>
      <c r="AO56" s="329"/>
      <c r="AP56" s="329">
        <f t="shared" si="6"/>
        <v>25</v>
      </c>
      <c r="AQ56" s="329">
        <v>0</v>
      </c>
      <c r="AR56" s="329">
        <v>5</v>
      </c>
      <c r="AS56" s="329">
        <f t="shared" si="10"/>
        <v>0</v>
      </c>
      <c r="AT56" s="336"/>
      <c r="AU56" s="336">
        <v>7</v>
      </c>
      <c r="AV56" s="336"/>
      <c r="AW56" s="336"/>
      <c r="AX56" s="336">
        <f t="shared" si="8"/>
        <v>44</v>
      </c>
      <c r="AY56" s="254">
        <v>1200</v>
      </c>
      <c r="AZ56" s="254">
        <v>1200</v>
      </c>
      <c r="BA56" s="254"/>
      <c r="BB56" s="253"/>
      <c r="BC56" s="33" t="s">
        <v>461</v>
      </c>
      <c r="BD56" s="4" t="s">
        <v>462</v>
      </c>
      <c r="BE56">
        <f t="shared" ref="BE56:BE68" si="11">LEN(BD56)</f>
        <v>27</v>
      </c>
    </row>
    <row r="57" spans="1:57" ht="18.75" x14ac:dyDescent="0.3">
      <c r="A57" s="261">
        <v>5</v>
      </c>
      <c r="B57" s="257" t="s">
        <v>66</v>
      </c>
      <c r="C57" s="257"/>
      <c r="D57" s="257" t="s">
        <v>826</v>
      </c>
      <c r="E57" s="330" t="s">
        <v>849</v>
      </c>
      <c r="F57" s="255" t="s">
        <v>901</v>
      </c>
      <c r="G57" s="255" t="s">
        <v>928</v>
      </c>
      <c r="H57" s="255" t="s">
        <v>431</v>
      </c>
      <c r="I57" s="337">
        <v>45463</v>
      </c>
      <c r="J57" s="337"/>
      <c r="K57" s="255"/>
      <c r="L57" s="333" t="s">
        <v>258</v>
      </c>
      <c r="M57" s="333"/>
      <c r="N57" s="333"/>
      <c r="O57" s="333"/>
      <c r="P57" s="333"/>
      <c r="Q57" s="333"/>
      <c r="R57" s="333"/>
      <c r="S57" s="333"/>
      <c r="T57" s="333"/>
      <c r="U57" s="333"/>
      <c r="V57" s="333"/>
      <c r="W57" s="334"/>
      <c r="X57" s="333"/>
      <c r="Y57" s="333"/>
      <c r="Z57" s="333"/>
      <c r="AA57" s="333" t="s">
        <v>258</v>
      </c>
      <c r="AB57" s="333"/>
      <c r="AC57" s="333" t="s">
        <v>258</v>
      </c>
      <c r="AD57" s="333"/>
      <c r="AE57" s="333"/>
      <c r="AF57" s="333" t="s">
        <v>258</v>
      </c>
      <c r="AG57" s="333"/>
      <c r="AH57" s="335">
        <v>0.02</v>
      </c>
      <c r="AI57" s="329">
        <v>10</v>
      </c>
      <c r="AJ57" s="329">
        <v>30</v>
      </c>
      <c r="AK57" s="329">
        <f t="shared" si="0"/>
        <v>40</v>
      </c>
      <c r="AL57" s="329">
        <v>12</v>
      </c>
      <c r="AM57" s="329"/>
      <c r="AN57" s="329"/>
      <c r="AO57" s="329">
        <v>20</v>
      </c>
      <c r="AP57" s="329">
        <f t="shared" si="6"/>
        <v>20</v>
      </c>
      <c r="AQ57" s="329">
        <v>0</v>
      </c>
      <c r="AR57" s="329">
        <v>5</v>
      </c>
      <c r="AS57" s="329">
        <f t="shared" si="10"/>
        <v>0</v>
      </c>
      <c r="AT57" s="336">
        <v>10</v>
      </c>
      <c r="AU57" s="336"/>
      <c r="AV57" s="336"/>
      <c r="AW57" s="336"/>
      <c r="AX57" s="336">
        <f t="shared" si="8"/>
        <v>42</v>
      </c>
      <c r="AY57" s="254">
        <v>1200</v>
      </c>
      <c r="AZ57" s="254">
        <f>AY57</f>
        <v>1200</v>
      </c>
      <c r="BA57" s="254"/>
      <c r="BB57" s="253"/>
      <c r="BC57" s="12" t="s">
        <v>432</v>
      </c>
      <c r="BD57" s="12" t="s">
        <v>433</v>
      </c>
      <c r="BE57">
        <f t="shared" si="11"/>
        <v>27</v>
      </c>
    </row>
    <row r="58" spans="1:57" ht="18.75" x14ac:dyDescent="0.3">
      <c r="A58" s="261">
        <v>55</v>
      </c>
      <c r="B58" s="257" t="s">
        <v>413</v>
      </c>
      <c r="C58" s="257"/>
      <c r="D58" s="257" t="s">
        <v>826</v>
      </c>
      <c r="E58" s="330" t="s">
        <v>849</v>
      </c>
      <c r="F58" s="255" t="s">
        <v>923</v>
      </c>
      <c r="G58" s="255" t="s">
        <v>903</v>
      </c>
      <c r="H58" s="331" t="s">
        <v>134</v>
      </c>
      <c r="I58" s="332">
        <v>45468</v>
      </c>
      <c r="J58" s="332"/>
      <c r="K58" s="331"/>
      <c r="L58" s="333" t="s">
        <v>258</v>
      </c>
      <c r="M58" s="333"/>
      <c r="N58" s="333"/>
      <c r="O58" s="333"/>
      <c r="P58" s="333"/>
      <c r="Q58" s="333" t="s">
        <v>258</v>
      </c>
      <c r="R58" s="333"/>
      <c r="S58" s="333"/>
      <c r="T58" s="333"/>
      <c r="U58" s="333"/>
      <c r="V58" s="333"/>
      <c r="W58" s="334"/>
      <c r="X58" s="333"/>
      <c r="Y58" s="333"/>
      <c r="Z58" s="333"/>
      <c r="AA58" s="333"/>
      <c r="AB58" s="333" t="s">
        <v>258</v>
      </c>
      <c r="AC58" s="333" t="s">
        <v>258</v>
      </c>
      <c r="AD58" s="333"/>
      <c r="AE58" s="333"/>
      <c r="AF58" s="333" t="s">
        <v>258</v>
      </c>
      <c r="AG58" s="333"/>
      <c r="AH58" s="335">
        <v>491.73</v>
      </c>
      <c r="AI58" s="329">
        <v>10</v>
      </c>
      <c r="AJ58" s="329">
        <v>30</v>
      </c>
      <c r="AK58" s="329">
        <f t="shared" si="0"/>
        <v>40</v>
      </c>
      <c r="AL58" s="329">
        <v>12</v>
      </c>
      <c r="AM58" s="329"/>
      <c r="AN58" s="329"/>
      <c r="AO58" s="329">
        <v>20</v>
      </c>
      <c r="AP58" s="329">
        <f t="shared" si="6"/>
        <v>20</v>
      </c>
      <c r="AQ58" s="329">
        <v>0</v>
      </c>
      <c r="AR58" s="329">
        <v>5</v>
      </c>
      <c r="AS58" s="329">
        <f t="shared" si="10"/>
        <v>0</v>
      </c>
      <c r="AT58" s="336">
        <v>10</v>
      </c>
      <c r="AU58" s="336"/>
      <c r="AV58" s="336"/>
      <c r="AW58" s="336"/>
      <c r="AX58" s="336">
        <f t="shared" si="8"/>
        <v>42</v>
      </c>
      <c r="AY58" s="254">
        <v>1200</v>
      </c>
      <c r="AZ58" s="254">
        <f>AY58</f>
        <v>1200</v>
      </c>
      <c r="BA58" s="254"/>
      <c r="BB58" s="253"/>
      <c r="BC58" s="32" t="s">
        <v>609</v>
      </c>
      <c r="BD58" s="4" t="s">
        <v>610</v>
      </c>
      <c r="BE58">
        <f t="shared" si="11"/>
        <v>27</v>
      </c>
    </row>
    <row r="59" spans="1:57" ht="18.75" x14ac:dyDescent="0.3">
      <c r="A59" s="261">
        <v>13</v>
      </c>
      <c r="B59" s="257" t="s">
        <v>66</v>
      </c>
      <c r="C59" s="257"/>
      <c r="D59" s="257" t="s">
        <v>826</v>
      </c>
      <c r="E59" s="330" t="s">
        <v>849</v>
      </c>
      <c r="F59" s="255" t="s">
        <v>908</v>
      </c>
      <c r="G59" s="255" t="s">
        <v>895</v>
      </c>
      <c r="H59" s="255" t="s">
        <v>74</v>
      </c>
      <c r="I59" s="337">
        <v>45468</v>
      </c>
      <c r="J59" s="337"/>
      <c r="K59" s="255"/>
      <c r="L59" s="333" t="s">
        <v>258</v>
      </c>
      <c r="M59" s="333"/>
      <c r="N59" s="333"/>
      <c r="O59" s="333"/>
      <c r="P59" s="333"/>
      <c r="Q59" s="333"/>
      <c r="R59" s="333"/>
      <c r="S59" s="333" t="s">
        <v>613</v>
      </c>
      <c r="T59" s="333"/>
      <c r="U59" s="333"/>
      <c r="V59" s="333"/>
      <c r="W59" s="334"/>
      <c r="X59" s="333"/>
      <c r="Y59" s="333"/>
      <c r="Z59" s="333"/>
      <c r="AA59" s="333"/>
      <c r="AB59" s="333" t="s">
        <v>613</v>
      </c>
      <c r="AC59" s="333" t="s">
        <v>258</v>
      </c>
      <c r="AD59" s="333"/>
      <c r="AE59" s="333"/>
      <c r="AF59" s="333" t="s">
        <v>258</v>
      </c>
      <c r="AG59" s="333"/>
      <c r="AH59" s="335">
        <v>3691.05</v>
      </c>
      <c r="AI59" s="329">
        <v>10</v>
      </c>
      <c r="AJ59" s="329">
        <v>30</v>
      </c>
      <c r="AK59" s="329">
        <f t="shared" si="0"/>
        <v>40</v>
      </c>
      <c r="AL59" s="329">
        <v>12</v>
      </c>
      <c r="AM59" s="329"/>
      <c r="AN59" s="329"/>
      <c r="AO59" s="329">
        <v>20</v>
      </c>
      <c r="AP59" s="329">
        <f t="shared" si="6"/>
        <v>20</v>
      </c>
      <c r="AQ59" s="329">
        <v>0</v>
      </c>
      <c r="AR59" s="329">
        <v>5</v>
      </c>
      <c r="AS59" s="329">
        <f t="shared" si="10"/>
        <v>0</v>
      </c>
      <c r="AT59" s="336">
        <v>10</v>
      </c>
      <c r="AU59" s="336"/>
      <c r="AV59" s="336"/>
      <c r="AW59" s="336"/>
      <c r="AX59" s="336">
        <f t="shared" si="8"/>
        <v>42</v>
      </c>
      <c r="AY59" s="254">
        <v>1200</v>
      </c>
      <c r="AZ59" s="254">
        <f>AY59</f>
        <v>1200</v>
      </c>
      <c r="BA59" s="254"/>
      <c r="BB59" s="253"/>
      <c r="BC59" s="12" t="s">
        <v>438</v>
      </c>
      <c r="BD59" s="12" t="s">
        <v>657</v>
      </c>
      <c r="BE59">
        <f t="shared" si="11"/>
        <v>27</v>
      </c>
    </row>
    <row r="60" spans="1:57" ht="18.75" x14ac:dyDescent="0.3">
      <c r="A60" s="261">
        <v>58</v>
      </c>
      <c r="B60" s="257" t="s">
        <v>413</v>
      </c>
      <c r="C60" s="257"/>
      <c r="D60" s="257" t="s">
        <v>826</v>
      </c>
      <c r="E60" s="330" t="s">
        <v>849</v>
      </c>
      <c r="F60" s="255" t="s">
        <v>921</v>
      </c>
      <c r="G60" s="255" t="s">
        <v>925</v>
      </c>
      <c r="H60" s="331" t="s">
        <v>416</v>
      </c>
      <c r="I60" s="332">
        <v>45462</v>
      </c>
      <c r="J60" s="331"/>
      <c r="K60" s="331"/>
      <c r="L60" s="333" t="s">
        <v>258</v>
      </c>
      <c r="M60" s="333"/>
      <c r="N60" s="333"/>
      <c r="O60" s="333"/>
      <c r="P60" s="333"/>
      <c r="Q60" s="333"/>
      <c r="R60" s="333"/>
      <c r="S60" s="333"/>
      <c r="T60" s="333"/>
      <c r="U60" s="333"/>
      <c r="V60" s="333"/>
      <c r="W60" s="334"/>
      <c r="X60" s="333"/>
      <c r="Y60" s="333"/>
      <c r="Z60" s="333"/>
      <c r="AA60" s="333" t="s">
        <v>258</v>
      </c>
      <c r="AB60" s="333" t="s">
        <v>258</v>
      </c>
      <c r="AC60" s="333" t="s">
        <v>258</v>
      </c>
      <c r="AD60" s="333"/>
      <c r="AE60" s="333"/>
      <c r="AF60" s="333" t="s">
        <v>258</v>
      </c>
      <c r="AG60" s="333"/>
      <c r="AH60" s="335">
        <v>3697.33</v>
      </c>
      <c r="AI60" s="329">
        <v>20</v>
      </c>
      <c r="AJ60" s="329">
        <v>30</v>
      </c>
      <c r="AK60" s="329">
        <f t="shared" si="0"/>
        <v>50</v>
      </c>
      <c r="AL60" s="329">
        <v>12</v>
      </c>
      <c r="AM60" s="329"/>
      <c r="AN60" s="329"/>
      <c r="AO60" s="329">
        <v>20</v>
      </c>
      <c r="AP60" s="329">
        <f t="shared" si="6"/>
        <v>20</v>
      </c>
      <c r="AQ60" s="329">
        <v>0</v>
      </c>
      <c r="AR60" s="329">
        <v>5</v>
      </c>
      <c r="AS60" s="329">
        <f t="shared" si="10"/>
        <v>0</v>
      </c>
      <c r="AT60" s="336">
        <v>10</v>
      </c>
      <c r="AU60" s="336"/>
      <c r="AV60" s="336"/>
      <c r="AW60" s="336"/>
      <c r="AX60" s="336">
        <f t="shared" si="8"/>
        <v>42</v>
      </c>
      <c r="AY60" s="254">
        <v>1200</v>
      </c>
      <c r="AZ60" s="254">
        <v>1200</v>
      </c>
      <c r="BA60" s="254"/>
      <c r="BB60" s="253"/>
      <c r="BC60" s="32" t="s">
        <v>417</v>
      </c>
      <c r="BD60" s="4" t="s">
        <v>418</v>
      </c>
      <c r="BE60">
        <f t="shared" si="11"/>
        <v>27</v>
      </c>
    </row>
    <row r="61" spans="1:57" ht="18.75" x14ac:dyDescent="0.3">
      <c r="A61" s="261">
        <v>6</v>
      </c>
      <c r="B61" s="257" t="s">
        <v>66</v>
      </c>
      <c r="C61" s="257"/>
      <c r="D61" s="257" t="s">
        <v>826</v>
      </c>
      <c r="E61" s="330" t="s">
        <v>849</v>
      </c>
      <c r="F61" s="255" t="s">
        <v>903</v>
      </c>
      <c r="G61" s="255" t="s">
        <v>894</v>
      </c>
      <c r="H61" s="255" t="s">
        <v>85</v>
      </c>
      <c r="I61" s="337">
        <v>45468</v>
      </c>
      <c r="J61" s="337"/>
      <c r="K61" s="255"/>
      <c r="L61" s="333" t="s">
        <v>258</v>
      </c>
      <c r="M61" s="333"/>
      <c r="N61" s="333"/>
      <c r="O61" s="333"/>
      <c r="P61" s="333"/>
      <c r="Q61" s="333"/>
      <c r="R61" s="333"/>
      <c r="S61" s="333"/>
      <c r="T61" s="333"/>
      <c r="U61" s="333"/>
      <c r="V61" s="333"/>
      <c r="W61" s="334"/>
      <c r="X61" s="333"/>
      <c r="Y61" s="333"/>
      <c r="Z61" s="333"/>
      <c r="AA61" s="333" t="s">
        <v>258</v>
      </c>
      <c r="AB61" s="333"/>
      <c r="AC61" s="333" t="s">
        <v>258</v>
      </c>
      <c r="AD61" s="333"/>
      <c r="AE61" s="333"/>
      <c r="AF61" s="333" t="s">
        <v>258</v>
      </c>
      <c r="AG61" s="333"/>
      <c r="AH61" s="335">
        <v>4883.7299999999996</v>
      </c>
      <c r="AI61" s="329">
        <v>5</v>
      </c>
      <c r="AJ61" s="329">
        <v>30</v>
      </c>
      <c r="AK61" s="329">
        <f t="shared" si="0"/>
        <v>35</v>
      </c>
      <c r="AL61" s="329">
        <v>12</v>
      </c>
      <c r="AM61" s="329"/>
      <c r="AN61" s="329"/>
      <c r="AO61" s="329">
        <v>20</v>
      </c>
      <c r="AP61" s="329">
        <f t="shared" si="6"/>
        <v>20</v>
      </c>
      <c r="AQ61" s="329">
        <v>0</v>
      </c>
      <c r="AR61" s="329">
        <v>5</v>
      </c>
      <c r="AS61" s="329">
        <f t="shared" si="10"/>
        <v>0</v>
      </c>
      <c r="AT61" s="336">
        <v>10</v>
      </c>
      <c r="AU61" s="336"/>
      <c r="AV61" s="336"/>
      <c r="AW61" s="336"/>
      <c r="AX61" s="336">
        <f t="shared" si="8"/>
        <v>42</v>
      </c>
      <c r="AY61" s="254">
        <v>1200</v>
      </c>
      <c r="AZ61" s="254">
        <v>1200</v>
      </c>
      <c r="BA61" s="254"/>
      <c r="BB61" s="253"/>
      <c r="BC61" s="12" t="s">
        <v>436</v>
      </c>
      <c r="BD61" s="12" t="s">
        <v>437</v>
      </c>
      <c r="BE61">
        <f t="shared" si="11"/>
        <v>27</v>
      </c>
    </row>
    <row r="62" spans="1:57" ht="18.75" x14ac:dyDescent="0.3">
      <c r="A62" s="261">
        <v>14</v>
      </c>
      <c r="B62" s="257" t="s">
        <v>66</v>
      </c>
      <c r="C62" s="257"/>
      <c r="D62" s="257" t="s">
        <v>826</v>
      </c>
      <c r="E62" s="330" t="s">
        <v>849</v>
      </c>
      <c r="F62" s="255" t="s">
        <v>908</v>
      </c>
      <c r="G62" s="255" t="s">
        <v>902</v>
      </c>
      <c r="H62" s="255" t="s">
        <v>740</v>
      </c>
      <c r="I62" s="337">
        <v>45477</v>
      </c>
      <c r="J62" s="337"/>
      <c r="K62" s="255"/>
      <c r="L62" s="333" t="s">
        <v>258</v>
      </c>
      <c r="M62" s="333"/>
      <c r="N62" s="333"/>
      <c r="O62" s="333"/>
      <c r="P62" s="333"/>
      <c r="Q62" s="333"/>
      <c r="R62" s="333"/>
      <c r="S62" s="333"/>
      <c r="T62" s="333"/>
      <c r="U62" s="333"/>
      <c r="V62" s="333"/>
      <c r="W62" s="334"/>
      <c r="X62" s="333"/>
      <c r="Y62" s="333"/>
      <c r="Z62" s="333"/>
      <c r="AA62" s="333" t="s">
        <v>258</v>
      </c>
      <c r="AB62" s="333"/>
      <c r="AC62" s="333" t="s">
        <v>258</v>
      </c>
      <c r="AD62" s="333"/>
      <c r="AE62" s="333" t="s">
        <v>258</v>
      </c>
      <c r="AF62" s="333"/>
      <c r="AG62" s="333" t="s">
        <v>262</v>
      </c>
      <c r="AH62" s="335">
        <v>13361.27</v>
      </c>
      <c r="AI62" s="329">
        <v>5</v>
      </c>
      <c r="AJ62" s="329">
        <v>30</v>
      </c>
      <c r="AK62" s="329">
        <f t="shared" si="0"/>
        <v>35</v>
      </c>
      <c r="AL62" s="329">
        <v>12</v>
      </c>
      <c r="AM62" s="329"/>
      <c r="AN62" s="329">
        <v>25</v>
      </c>
      <c r="AO62" s="329"/>
      <c r="AP62" s="329">
        <f t="shared" si="6"/>
        <v>25</v>
      </c>
      <c r="AQ62" s="329">
        <v>1</v>
      </c>
      <c r="AR62" s="329">
        <v>5</v>
      </c>
      <c r="AS62" s="329">
        <v>0</v>
      </c>
      <c r="AT62" s="336"/>
      <c r="AU62" s="336"/>
      <c r="AV62" s="336">
        <v>5</v>
      </c>
      <c r="AW62" s="336"/>
      <c r="AX62" s="336">
        <f t="shared" si="8"/>
        <v>42</v>
      </c>
      <c r="AY62" s="326">
        <v>600</v>
      </c>
      <c r="AZ62" s="326">
        <v>600</v>
      </c>
      <c r="BA62" s="326"/>
      <c r="BB62" s="270"/>
      <c r="BC62" s="12" t="s">
        <v>741</v>
      </c>
      <c r="BD62" s="12" t="s">
        <v>742</v>
      </c>
      <c r="BE62">
        <f t="shared" si="11"/>
        <v>27</v>
      </c>
    </row>
    <row r="63" spans="1:57" ht="18.75" x14ac:dyDescent="0.3">
      <c r="A63" s="261">
        <v>22</v>
      </c>
      <c r="B63" s="257" t="s">
        <v>40</v>
      </c>
      <c r="C63" s="257"/>
      <c r="D63" s="257" t="s">
        <v>826</v>
      </c>
      <c r="E63" s="330" t="s">
        <v>849</v>
      </c>
      <c r="F63" s="255" t="s">
        <v>901</v>
      </c>
      <c r="G63" s="255" t="s">
        <v>907</v>
      </c>
      <c r="H63" s="255" t="s">
        <v>65</v>
      </c>
      <c r="I63" s="337">
        <v>45464</v>
      </c>
      <c r="J63" s="337"/>
      <c r="K63" s="255"/>
      <c r="L63" s="333" t="s">
        <v>258</v>
      </c>
      <c r="M63" s="333"/>
      <c r="N63" s="333"/>
      <c r="O63" s="333"/>
      <c r="P63" s="333"/>
      <c r="Q63" s="333"/>
      <c r="R63" s="333"/>
      <c r="S63" s="333"/>
      <c r="T63" s="333"/>
      <c r="U63" s="333"/>
      <c r="V63" s="333"/>
      <c r="W63" s="334" t="s">
        <v>258</v>
      </c>
      <c r="X63" s="333"/>
      <c r="Y63" s="333"/>
      <c r="Z63" s="333"/>
      <c r="AA63" s="333"/>
      <c r="AB63" s="333" t="s">
        <v>258</v>
      </c>
      <c r="AC63" s="333" t="s">
        <v>258</v>
      </c>
      <c r="AD63" s="333"/>
      <c r="AE63" s="333" t="s">
        <v>258</v>
      </c>
      <c r="AF63" s="333"/>
      <c r="AG63" s="333"/>
      <c r="AH63" s="335">
        <v>15370.58</v>
      </c>
      <c r="AI63" s="329">
        <v>10</v>
      </c>
      <c r="AJ63" s="329">
        <v>40</v>
      </c>
      <c r="AK63" s="329">
        <f t="shared" si="0"/>
        <v>50</v>
      </c>
      <c r="AL63" s="329">
        <v>12</v>
      </c>
      <c r="AM63" s="329"/>
      <c r="AN63" s="329">
        <v>25</v>
      </c>
      <c r="AO63" s="329"/>
      <c r="AP63" s="329">
        <f t="shared" si="6"/>
        <v>25</v>
      </c>
      <c r="AQ63" s="329">
        <v>0</v>
      </c>
      <c r="AR63" s="329">
        <v>5</v>
      </c>
      <c r="AS63" s="329">
        <f t="shared" ref="AS63:AS94" si="12">AR63*AQ63</f>
        <v>0</v>
      </c>
      <c r="AT63" s="336"/>
      <c r="AU63" s="336"/>
      <c r="AV63" s="336">
        <v>5</v>
      </c>
      <c r="AW63" s="336"/>
      <c r="AX63" s="336">
        <f t="shared" si="8"/>
        <v>42</v>
      </c>
      <c r="AY63" s="326">
        <v>600</v>
      </c>
      <c r="AZ63" s="254">
        <v>600</v>
      </c>
      <c r="BA63" s="254"/>
      <c r="BB63" s="224"/>
      <c r="BC63" s="12" t="s">
        <v>550</v>
      </c>
      <c r="BD63" s="12" t="s">
        <v>551</v>
      </c>
      <c r="BE63">
        <f t="shared" si="11"/>
        <v>27</v>
      </c>
    </row>
    <row r="64" spans="1:57" ht="18.75" x14ac:dyDescent="0.3">
      <c r="A64" s="261">
        <v>48</v>
      </c>
      <c r="B64" s="257" t="s">
        <v>378</v>
      </c>
      <c r="C64" s="257"/>
      <c r="D64" s="257" t="s">
        <v>826</v>
      </c>
      <c r="E64" s="330" t="s">
        <v>849</v>
      </c>
      <c r="F64" s="255" t="s">
        <v>923</v>
      </c>
      <c r="G64" s="255" t="s">
        <v>893</v>
      </c>
      <c r="H64" s="331" t="s">
        <v>158</v>
      </c>
      <c r="I64" s="332">
        <v>45464</v>
      </c>
      <c r="J64" s="331"/>
      <c r="K64" s="331"/>
      <c r="L64" s="333" t="s">
        <v>258</v>
      </c>
      <c r="M64" s="333"/>
      <c r="N64" s="333"/>
      <c r="O64" s="333"/>
      <c r="P64" s="333"/>
      <c r="Q64" s="333"/>
      <c r="R64" s="333"/>
      <c r="S64" s="333"/>
      <c r="T64" s="333"/>
      <c r="U64" s="333"/>
      <c r="V64" s="333" t="s">
        <v>258</v>
      </c>
      <c r="W64" s="334" t="s">
        <v>258</v>
      </c>
      <c r="X64" s="333"/>
      <c r="Y64" s="333"/>
      <c r="Z64" s="333"/>
      <c r="AA64" s="333"/>
      <c r="AB64" s="333" t="s">
        <v>258</v>
      </c>
      <c r="AC64" s="333" t="s">
        <v>258</v>
      </c>
      <c r="AD64" s="333"/>
      <c r="AE64" s="333" t="s">
        <v>258</v>
      </c>
      <c r="AF64" s="333"/>
      <c r="AG64" s="333"/>
      <c r="AH64" s="335">
        <v>18001.650000000001</v>
      </c>
      <c r="AI64" s="329">
        <v>10</v>
      </c>
      <c r="AJ64" s="329">
        <v>40</v>
      </c>
      <c r="AK64" s="329">
        <f t="shared" si="0"/>
        <v>50</v>
      </c>
      <c r="AL64" s="329">
        <v>12</v>
      </c>
      <c r="AM64" s="329"/>
      <c r="AN64" s="329">
        <v>25</v>
      </c>
      <c r="AO64" s="329"/>
      <c r="AP64" s="329">
        <f t="shared" si="6"/>
        <v>25</v>
      </c>
      <c r="AQ64" s="329">
        <v>0</v>
      </c>
      <c r="AR64" s="329">
        <v>5</v>
      </c>
      <c r="AS64" s="329">
        <f t="shared" si="12"/>
        <v>0</v>
      </c>
      <c r="AT64" s="336"/>
      <c r="AU64" s="336"/>
      <c r="AV64" s="336"/>
      <c r="AW64" s="336">
        <v>3</v>
      </c>
      <c r="AX64" s="336">
        <f t="shared" si="8"/>
        <v>40</v>
      </c>
      <c r="AY64" s="326">
        <v>900</v>
      </c>
      <c r="AZ64" s="254">
        <v>268.37</v>
      </c>
      <c r="BA64" s="254"/>
      <c r="BB64" s="224">
        <f>AY64-AZ64</f>
        <v>631.63</v>
      </c>
      <c r="BC64" s="32" t="s">
        <v>380</v>
      </c>
      <c r="BD64" s="4" t="s">
        <v>381</v>
      </c>
      <c r="BE64">
        <f t="shared" si="11"/>
        <v>27</v>
      </c>
    </row>
    <row r="65" spans="1:183" ht="18.75" x14ac:dyDescent="0.3">
      <c r="A65" s="11">
        <v>25</v>
      </c>
      <c r="B65" s="257" t="s">
        <v>40</v>
      </c>
      <c r="C65" s="257"/>
      <c r="D65" s="257" t="s">
        <v>826</v>
      </c>
      <c r="E65" s="346" t="s">
        <v>848</v>
      </c>
      <c r="F65" s="257" t="s">
        <v>890</v>
      </c>
      <c r="G65" s="257" t="s">
        <v>890</v>
      </c>
      <c r="H65" s="257" t="s">
        <v>47</v>
      </c>
      <c r="I65" s="259">
        <v>45467</v>
      </c>
      <c r="J65" s="259"/>
      <c r="K65" s="257"/>
      <c r="L65" s="258" t="s">
        <v>258</v>
      </c>
      <c r="M65" s="258"/>
      <c r="N65" s="258"/>
      <c r="O65" s="258"/>
      <c r="P65" s="258"/>
      <c r="Q65" s="258"/>
      <c r="R65" s="258" t="s">
        <v>258</v>
      </c>
      <c r="S65" s="258"/>
      <c r="T65" s="258"/>
      <c r="U65" s="258"/>
      <c r="V65" s="258"/>
      <c r="W65" s="349"/>
      <c r="X65" s="258"/>
      <c r="Y65" s="258"/>
      <c r="Z65" s="258"/>
      <c r="AA65" s="258"/>
      <c r="AB65" s="258" t="s">
        <v>258</v>
      </c>
      <c r="AC65" s="258" t="s">
        <v>258</v>
      </c>
      <c r="AD65" s="258"/>
      <c r="AE65" s="258"/>
      <c r="AF65" s="258" t="s">
        <v>258</v>
      </c>
      <c r="AG65" s="258"/>
      <c r="AH65" s="260">
        <v>6049.07</v>
      </c>
      <c r="AI65" s="261">
        <v>20</v>
      </c>
      <c r="AJ65" s="261">
        <v>30</v>
      </c>
      <c r="AK65" s="261">
        <f t="shared" si="0"/>
        <v>50</v>
      </c>
      <c r="AL65" s="261">
        <v>12</v>
      </c>
      <c r="AM65" s="261"/>
      <c r="AN65" s="261"/>
      <c r="AO65" s="261">
        <v>20</v>
      </c>
      <c r="AP65" s="261">
        <f t="shared" si="6"/>
        <v>20</v>
      </c>
      <c r="AQ65" s="261">
        <v>0</v>
      </c>
      <c r="AR65" s="261">
        <v>5</v>
      </c>
      <c r="AS65" s="261">
        <f t="shared" si="12"/>
        <v>0</v>
      </c>
      <c r="AT65" s="262"/>
      <c r="AU65" s="262">
        <v>7</v>
      </c>
      <c r="AV65" s="262"/>
      <c r="AW65" s="262"/>
      <c r="AX65" s="262">
        <f t="shared" si="8"/>
        <v>39</v>
      </c>
      <c r="AY65" s="365">
        <v>1200</v>
      </c>
      <c r="AZ65" s="365"/>
      <c r="BA65" s="365"/>
      <c r="BB65" s="365">
        <v>1200</v>
      </c>
      <c r="BC65" s="257" t="s">
        <v>585</v>
      </c>
      <c r="BD65" s="257" t="s">
        <v>586</v>
      </c>
      <c r="BE65">
        <f t="shared" si="11"/>
        <v>27</v>
      </c>
    </row>
    <row r="66" spans="1:183" ht="18.75" x14ac:dyDescent="0.3">
      <c r="A66" s="160">
        <v>7</v>
      </c>
      <c r="B66" s="171" t="s">
        <v>66</v>
      </c>
      <c r="C66" s="171"/>
      <c r="D66" s="171" t="s">
        <v>815</v>
      </c>
      <c r="E66" s="171"/>
      <c r="F66" s="171" t="s">
        <v>903</v>
      </c>
      <c r="G66" s="171" t="s">
        <v>923</v>
      </c>
      <c r="H66" s="171" t="s">
        <v>95</v>
      </c>
      <c r="I66" s="172">
        <v>45478</v>
      </c>
      <c r="J66" s="172"/>
      <c r="K66" s="171"/>
      <c r="L66" s="101" t="s">
        <v>258</v>
      </c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200"/>
      <c r="X66" s="101"/>
      <c r="Y66" s="101"/>
      <c r="Z66" s="101"/>
      <c r="AA66" s="101" t="s">
        <v>258</v>
      </c>
      <c r="AB66" s="101"/>
      <c r="AC66" s="101"/>
      <c r="AD66" s="101"/>
      <c r="AE66" s="101" t="s">
        <v>258</v>
      </c>
      <c r="AF66" s="101"/>
      <c r="AG66" s="101"/>
      <c r="AH66" s="141">
        <v>0</v>
      </c>
      <c r="AI66" s="160"/>
      <c r="AJ66" s="160"/>
      <c r="AK66" s="160">
        <f t="shared" si="0"/>
        <v>0</v>
      </c>
      <c r="AL66" s="160"/>
      <c r="AM66" s="160"/>
      <c r="AN66" s="160">
        <v>25</v>
      </c>
      <c r="AO66" s="160"/>
      <c r="AP66" s="160">
        <f t="shared" si="6"/>
        <v>25</v>
      </c>
      <c r="AQ66" s="160">
        <v>0</v>
      </c>
      <c r="AR66" s="160">
        <v>5</v>
      </c>
      <c r="AS66" s="160">
        <f t="shared" si="12"/>
        <v>0</v>
      </c>
      <c r="AT66" s="97">
        <v>10</v>
      </c>
      <c r="AU66" s="97"/>
      <c r="AV66" s="97"/>
      <c r="AW66" s="97"/>
      <c r="AX66" s="97">
        <f t="shared" si="8"/>
        <v>35</v>
      </c>
      <c r="AY66" s="223">
        <v>0</v>
      </c>
      <c r="AZ66" s="223"/>
      <c r="BA66" s="223"/>
      <c r="BB66" s="223"/>
      <c r="BC66" s="171" t="s">
        <v>828</v>
      </c>
      <c r="BD66" s="171" t="s">
        <v>737</v>
      </c>
      <c r="BE66" s="70">
        <f t="shared" si="11"/>
        <v>27</v>
      </c>
      <c r="BF66" s="70"/>
      <c r="BG66" s="70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</row>
    <row r="67" spans="1:183" ht="18.75" x14ac:dyDescent="0.3">
      <c r="A67" s="160">
        <v>19</v>
      </c>
      <c r="B67" s="237" t="s">
        <v>148</v>
      </c>
      <c r="C67" s="237"/>
      <c r="D67" s="237" t="s">
        <v>815</v>
      </c>
      <c r="E67" s="237"/>
      <c r="F67" s="237" t="s">
        <v>890</v>
      </c>
      <c r="G67" s="237" t="s">
        <v>895</v>
      </c>
      <c r="H67" s="237" t="s">
        <v>631</v>
      </c>
      <c r="I67" s="238">
        <v>45474</v>
      </c>
      <c r="J67" s="238"/>
      <c r="K67" s="237"/>
      <c r="L67" s="239" t="s">
        <v>258</v>
      </c>
      <c r="M67" s="239"/>
      <c r="N67" s="239"/>
      <c r="O67" s="239"/>
      <c r="P67" s="239"/>
      <c r="Q67" s="239"/>
      <c r="R67" s="239"/>
      <c r="S67" s="239"/>
      <c r="T67" s="239"/>
      <c r="U67" s="239"/>
      <c r="V67" s="239"/>
      <c r="W67" s="240"/>
      <c r="X67" s="239"/>
      <c r="Y67" s="239"/>
      <c r="Z67" s="239"/>
      <c r="AA67" s="239" t="s">
        <v>258</v>
      </c>
      <c r="AB67" s="239" t="s">
        <v>258</v>
      </c>
      <c r="AC67" s="239" t="s">
        <v>258</v>
      </c>
      <c r="AD67" s="239"/>
      <c r="AE67" s="239" t="s">
        <v>258</v>
      </c>
      <c r="AF67" s="239"/>
      <c r="AG67" s="239"/>
      <c r="AH67" s="241" t="s">
        <v>332</v>
      </c>
      <c r="AI67" s="242"/>
      <c r="AJ67" s="242"/>
      <c r="AK67" s="242">
        <f t="shared" si="0"/>
        <v>0</v>
      </c>
      <c r="AL67" s="242"/>
      <c r="AM67" s="242"/>
      <c r="AN67" s="242">
        <v>25</v>
      </c>
      <c r="AO67" s="242"/>
      <c r="AP67" s="242">
        <f t="shared" si="6"/>
        <v>25</v>
      </c>
      <c r="AQ67" s="242">
        <v>0</v>
      </c>
      <c r="AR67" s="242">
        <v>5</v>
      </c>
      <c r="AS67" s="242">
        <f t="shared" si="12"/>
        <v>0</v>
      </c>
      <c r="AT67" s="243"/>
      <c r="AU67" s="243"/>
      <c r="AV67" s="243"/>
      <c r="AW67" s="243"/>
      <c r="AX67" s="243">
        <f t="shared" si="8"/>
        <v>25</v>
      </c>
      <c r="AY67" s="245">
        <v>0</v>
      </c>
      <c r="AZ67" s="245"/>
      <c r="BA67" s="245"/>
      <c r="BB67" s="245"/>
      <c r="BC67" s="237" t="s">
        <v>829</v>
      </c>
      <c r="BD67" s="237" t="s">
        <v>632</v>
      </c>
      <c r="BE67" s="244">
        <f t="shared" si="11"/>
        <v>27</v>
      </c>
      <c r="BF67" s="244"/>
      <c r="BG67" s="244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</row>
    <row r="68" spans="1:183" ht="18.75" x14ac:dyDescent="0.3">
      <c r="A68" s="160">
        <v>40</v>
      </c>
      <c r="B68" s="171" t="s">
        <v>9</v>
      </c>
      <c r="C68" s="171"/>
      <c r="D68" s="171" t="s">
        <v>815</v>
      </c>
      <c r="E68" s="171"/>
      <c r="F68" s="171" t="s">
        <v>893</v>
      </c>
      <c r="G68" s="171" t="s">
        <v>895</v>
      </c>
      <c r="H68" s="171" t="s">
        <v>370</v>
      </c>
      <c r="I68" s="172">
        <v>45464</v>
      </c>
      <c r="J68" s="171"/>
      <c r="K68" s="171"/>
      <c r="L68" s="101" t="s">
        <v>258</v>
      </c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200"/>
      <c r="X68" s="101"/>
      <c r="Y68" s="101"/>
      <c r="Z68" s="101"/>
      <c r="AA68" s="101" t="s">
        <v>258</v>
      </c>
      <c r="AB68" s="101" t="s">
        <v>258</v>
      </c>
      <c r="AC68" s="101" t="s">
        <v>258</v>
      </c>
      <c r="AD68" s="101"/>
      <c r="AE68" s="101" t="s">
        <v>258</v>
      </c>
      <c r="AF68" s="101"/>
      <c r="AG68" s="101"/>
      <c r="AH68" s="141" t="s">
        <v>332</v>
      </c>
      <c r="AI68" s="160"/>
      <c r="AJ68" s="160"/>
      <c r="AK68" s="160">
        <f t="shared" ref="AK68:AK131" si="13">AI68+AJ68</f>
        <v>0</v>
      </c>
      <c r="AL68" s="160"/>
      <c r="AM68" s="160"/>
      <c r="AN68" s="160">
        <v>25</v>
      </c>
      <c r="AO68" s="160"/>
      <c r="AP68" s="160">
        <f t="shared" si="6"/>
        <v>25</v>
      </c>
      <c r="AQ68" s="160">
        <v>0</v>
      </c>
      <c r="AR68" s="160">
        <v>5</v>
      </c>
      <c r="AS68" s="160">
        <f t="shared" si="12"/>
        <v>0</v>
      </c>
      <c r="AT68" s="160"/>
      <c r="AU68" s="160"/>
      <c r="AV68" s="160"/>
      <c r="AW68" s="160"/>
      <c r="AX68" s="97">
        <f t="shared" ref="AX68:AX99" si="14">AW68+AV68+AU68+AT68+AS68+AP68+AL68</f>
        <v>25</v>
      </c>
      <c r="AY68" s="245">
        <v>0</v>
      </c>
      <c r="AZ68" s="245"/>
      <c r="BA68" s="245"/>
      <c r="BB68" s="245"/>
      <c r="BC68" s="102" t="s">
        <v>829</v>
      </c>
      <c r="BD68" s="171" t="s">
        <v>428</v>
      </c>
      <c r="BE68" s="70">
        <f t="shared" si="11"/>
        <v>27</v>
      </c>
      <c r="BF68" s="70"/>
      <c r="BG68" s="70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</row>
    <row r="69" spans="1:183" ht="18.75" x14ac:dyDescent="0.3">
      <c r="A69" s="160">
        <v>9</v>
      </c>
      <c r="B69" s="171" t="s">
        <v>66</v>
      </c>
      <c r="C69" s="171"/>
      <c r="D69" s="171" t="s">
        <v>815</v>
      </c>
      <c r="E69" s="171"/>
      <c r="F69" s="171" t="s">
        <v>893</v>
      </c>
      <c r="G69" s="171" t="s">
        <v>901</v>
      </c>
      <c r="H69" s="171" t="s">
        <v>738</v>
      </c>
      <c r="I69" s="172">
        <v>45477</v>
      </c>
      <c r="J69" s="172"/>
      <c r="K69" s="171"/>
      <c r="L69" s="101"/>
      <c r="M69" s="101"/>
      <c r="N69" s="101"/>
      <c r="O69" s="101" t="s">
        <v>258</v>
      </c>
      <c r="P69" s="101"/>
      <c r="Q69" s="101"/>
      <c r="R69" s="101"/>
      <c r="S69" s="101"/>
      <c r="T69" s="101"/>
      <c r="U69" s="101"/>
      <c r="V69" s="101"/>
      <c r="W69" s="200" t="s">
        <v>258</v>
      </c>
      <c r="X69" s="101"/>
      <c r="Y69" s="101"/>
      <c r="Z69" s="101"/>
      <c r="AA69" s="101"/>
      <c r="AB69" s="101" t="s">
        <v>258</v>
      </c>
      <c r="AC69" s="101" t="s">
        <v>258</v>
      </c>
      <c r="AD69" s="101"/>
      <c r="AE69" s="101"/>
      <c r="AF69" s="101"/>
      <c r="AG69" s="101"/>
      <c r="AH69" s="141">
        <v>4465.87</v>
      </c>
      <c r="AI69" s="160"/>
      <c r="AJ69" s="160"/>
      <c r="AK69" s="160">
        <f t="shared" si="13"/>
        <v>0</v>
      </c>
      <c r="AL69" s="160"/>
      <c r="AM69" s="160"/>
      <c r="AN69" s="160"/>
      <c r="AO69" s="160"/>
      <c r="AP69" s="160">
        <f t="shared" si="6"/>
        <v>0</v>
      </c>
      <c r="AQ69" s="160">
        <v>0</v>
      </c>
      <c r="AR69" s="160">
        <v>5</v>
      </c>
      <c r="AS69" s="160">
        <f t="shared" si="12"/>
        <v>0</v>
      </c>
      <c r="AT69" s="97">
        <v>10</v>
      </c>
      <c r="AU69" s="97"/>
      <c r="AV69" s="97"/>
      <c r="AW69" s="97"/>
      <c r="AX69" s="97">
        <f t="shared" si="14"/>
        <v>10</v>
      </c>
      <c r="AY69" s="246">
        <v>0</v>
      </c>
      <c r="AZ69" s="246"/>
      <c r="BA69" s="246"/>
      <c r="BB69" s="246"/>
      <c r="BC69" s="171" t="s">
        <v>841</v>
      </c>
      <c r="BD69" s="171"/>
      <c r="BE69" s="70"/>
      <c r="BF69" s="70"/>
      <c r="BG69" s="70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</row>
    <row r="70" spans="1:183" ht="18.75" x14ac:dyDescent="0.3">
      <c r="A70" s="160">
        <v>45</v>
      </c>
      <c r="B70" s="171" t="s">
        <v>535</v>
      </c>
      <c r="C70" s="171"/>
      <c r="D70" s="171" t="s">
        <v>815</v>
      </c>
      <c r="E70" s="171"/>
      <c r="F70" s="171" t="s">
        <v>901</v>
      </c>
      <c r="G70" s="171" t="s">
        <v>925</v>
      </c>
      <c r="H70" s="171" t="s">
        <v>160</v>
      </c>
      <c r="I70" s="172">
        <v>45469</v>
      </c>
      <c r="J70" s="172"/>
      <c r="K70" s="171"/>
      <c r="L70" s="101"/>
      <c r="M70" s="101"/>
      <c r="N70" s="101"/>
      <c r="O70" s="101" t="s">
        <v>258</v>
      </c>
      <c r="P70" s="101"/>
      <c r="Q70" s="101"/>
      <c r="R70" s="101"/>
      <c r="S70" s="101"/>
      <c r="T70" s="101"/>
      <c r="U70" s="101"/>
      <c r="V70" s="101"/>
      <c r="W70" s="200"/>
      <c r="X70" s="101"/>
      <c r="Y70" s="101"/>
      <c r="Z70" s="101"/>
      <c r="AA70" s="101" t="s">
        <v>258</v>
      </c>
      <c r="AB70" s="101" t="s">
        <v>258</v>
      </c>
      <c r="AC70" s="101" t="s">
        <v>258</v>
      </c>
      <c r="AD70" s="101"/>
      <c r="AE70" s="101"/>
      <c r="AF70" s="101"/>
      <c r="AG70" s="101"/>
      <c r="AH70" s="141">
        <v>29709</v>
      </c>
      <c r="AI70" s="160"/>
      <c r="AJ70" s="160"/>
      <c r="AK70" s="160">
        <f t="shared" si="13"/>
        <v>0</v>
      </c>
      <c r="AL70" s="160"/>
      <c r="AM70" s="160"/>
      <c r="AN70" s="160"/>
      <c r="AO70" s="160"/>
      <c r="AP70" s="160">
        <f t="shared" si="6"/>
        <v>0</v>
      </c>
      <c r="AQ70" s="160">
        <v>0</v>
      </c>
      <c r="AR70" s="160">
        <v>5</v>
      </c>
      <c r="AS70" s="160">
        <f t="shared" si="12"/>
        <v>0</v>
      </c>
      <c r="AT70" s="97"/>
      <c r="AU70" s="97"/>
      <c r="AV70" s="97"/>
      <c r="AW70" s="97"/>
      <c r="AX70" s="97">
        <f t="shared" si="14"/>
        <v>0</v>
      </c>
      <c r="AY70" s="223">
        <v>0</v>
      </c>
      <c r="AZ70" s="223"/>
      <c r="BA70" s="223"/>
      <c r="BB70" s="223"/>
      <c r="BC70" s="102" t="s">
        <v>830</v>
      </c>
      <c r="BD70" s="171"/>
      <c r="BE70" s="70">
        <f>LEN(BD70)</f>
        <v>0</v>
      </c>
      <c r="BF70" s="70"/>
      <c r="BG70" s="70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</row>
    <row r="71" spans="1:183" s="69" customFormat="1" ht="18.75" x14ac:dyDescent="0.3">
      <c r="A71" s="39"/>
      <c r="B71" s="4"/>
      <c r="C71" s="4"/>
      <c r="D71" s="4"/>
      <c r="E71" s="4"/>
      <c r="F71" s="4"/>
      <c r="G71" s="4"/>
      <c r="H71" s="20"/>
      <c r="I71" s="20"/>
      <c r="J71" s="20"/>
      <c r="K71" s="2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199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5"/>
      <c r="AI71" s="8"/>
      <c r="AJ71" s="8"/>
      <c r="AK71" s="11">
        <f t="shared" si="13"/>
        <v>0</v>
      </c>
      <c r="AL71" s="8"/>
      <c r="AM71" s="8"/>
      <c r="AN71" s="8"/>
      <c r="AO71" s="8"/>
      <c r="AP71" s="7">
        <f t="shared" si="6"/>
        <v>0</v>
      </c>
      <c r="AQ71" s="8"/>
      <c r="AR71" s="7">
        <v>5</v>
      </c>
      <c r="AS71" s="7">
        <f t="shared" si="12"/>
        <v>0</v>
      </c>
      <c r="AT71" s="8"/>
      <c r="AU71" s="8"/>
      <c r="AV71" s="8"/>
      <c r="AW71" s="8"/>
      <c r="AX71" s="9">
        <f t="shared" si="14"/>
        <v>0</v>
      </c>
      <c r="AY71" s="225"/>
      <c r="AZ71" s="225"/>
      <c r="BA71" s="225"/>
      <c r="BB71" s="225"/>
      <c r="BC71" s="33"/>
      <c r="BD71" s="12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</row>
    <row r="72" spans="1:183" ht="18.75" x14ac:dyDescent="0.3">
      <c r="A72" s="214"/>
      <c r="B72" s="4"/>
      <c r="C72" s="4"/>
      <c r="D72" s="4"/>
      <c r="E72" s="4"/>
      <c r="F72" s="4"/>
      <c r="G72" s="4"/>
      <c r="H72" s="4"/>
      <c r="I72" s="4"/>
      <c r="J72" s="4"/>
      <c r="K72" s="4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199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5"/>
      <c r="AI72" s="7"/>
      <c r="AJ72" s="7"/>
      <c r="AK72" s="11">
        <f t="shared" si="13"/>
        <v>0</v>
      </c>
      <c r="AL72" s="7"/>
      <c r="AM72" s="7"/>
      <c r="AN72" s="7"/>
      <c r="AO72" s="7"/>
      <c r="AP72" s="7">
        <f t="shared" si="6"/>
        <v>0</v>
      </c>
      <c r="AQ72" s="7"/>
      <c r="AR72" s="7">
        <v>5</v>
      </c>
      <c r="AS72" s="7">
        <f t="shared" si="12"/>
        <v>0</v>
      </c>
      <c r="AT72" s="8"/>
      <c r="AU72" s="8"/>
      <c r="AV72" s="8"/>
      <c r="AW72" s="8"/>
      <c r="AX72" s="9">
        <f t="shared" si="14"/>
        <v>0</v>
      </c>
      <c r="AY72" s="225">
        <f>SUM(AY4:AY70)</f>
        <v>71620</v>
      </c>
      <c r="AZ72" s="225">
        <f>SUM(AZ4:AZ65)</f>
        <v>65952.23</v>
      </c>
      <c r="BA72" s="225">
        <f>SUM(BA4:BA65)</f>
        <v>3836.1400000000003</v>
      </c>
      <c r="BC72" s="33" t="s">
        <v>820</v>
      </c>
      <c r="BD72" s="12"/>
    </row>
    <row r="73" spans="1:183" ht="18.75" x14ac:dyDescent="0.3">
      <c r="A73" s="39"/>
      <c r="B73" s="4"/>
      <c r="C73" s="4"/>
      <c r="D73" s="4"/>
      <c r="E73" s="4"/>
      <c r="F73" s="4"/>
      <c r="G73" s="4"/>
      <c r="H73" s="4"/>
      <c r="I73" s="4"/>
      <c r="J73" s="4"/>
      <c r="K73" s="4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199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5"/>
      <c r="AI73" s="7"/>
      <c r="AJ73" s="7"/>
      <c r="AK73" s="11">
        <f t="shared" si="13"/>
        <v>0</v>
      </c>
      <c r="AL73" s="7"/>
      <c r="AM73" s="7"/>
      <c r="AN73" s="7"/>
      <c r="AO73" s="7"/>
      <c r="AP73" s="7">
        <f t="shared" si="6"/>
        <v>0</v>
      </c>
      <c r="AQ73" s="7"/>
      <c r="AR73" s="7">
        <v>5</v>
      </c>
      <c r="AS73" s="7">
        <f t="shared" si="12"/>
        <v>0</v>
      </c>
      <c r="AT73" s="8"/>
      <c r="AU73" s="8"/>
      <c r="AV73" s="8"/>
      <c r="AW73" s="8"/>
      <c r="AX73" s="9">
        <f t="shared" si="14"/>
        <v>0</v>
      </c>
      <c r="AY73" s="226">
        <v>65952.23</v>
      </c>
      <c r="AZ73" s="226">
        <f>AY73-AZ72</f>
        <v>0</v>
      </c>
      <c r="BA73" s="226"/>
      <c r="BB73" s="225">
        <f>SUM(BB4:BB65)</f>
        <v>1831.63</v>
      </c>
      <c r="BC73" s="208" t="s">
        <v>818</v>
      </c>
      <c r="BD73" s="4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</row>
    <row r="74" spans="1:183" ht="18.75" x14ac:dyDescent="0.3">
      <c r="A74" s="39"/>
      <c r="B74" s="4"/>
      <c r="C74" s="4"/>
      <c r="D74" s="4"/>
      <c r="E74" s="4"/>
      <c r="F74" s="17"/>
      <c r="G74" s="17"/>
      <c r="H74" s="4"/>
      <c r="I74" s="4"/>
      <c r="J74" s="4"/>
      <c r="K74" s="4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199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5"/>
      <c r="AI74" s="7"/>
      <c r="AJ74" s="7"/>
      <c r="AK74" s="11">
        <f t="shared" si="13"/>
        <v>0</v>
      </c>
      <c r="AL74" s="7"/>
      <c r="AM74" s="7"/>
      <c r="AN74" s="7"/>
      <c r="AO74" s="7"/>
      <c r="AP74" s="7">
        <f t="shared" si="6"/>
        <v>0</v>
      </c>
      <c r="AQ74" s="7"/>
      <c r="AR74" s="7">
        <v>5</v>
      </c>
      <c r="AS74" s="7">
        <f t="shared" si="12"/>
        <v>0</v>
      </c>
      <c r="AT74" s="8"/>
      <c r="AU74" s="8"/>
      <c r="AV74" s="8"/>
      <c r="AW74" s="8"/>
      <c r="AX74" s="9">
        <f t="shared" si="14"/>
        <v>0</v>
      </c>
      <c r="AY74" s="225"/>
      <c r="AZ74" s="225">
        <f>+AZ72+BA72</f>
        <v>69788.37</v>
      </c>
      <c r="BA74" s="225"/>
      <c r="BB74" s="225"/>
      <c r="BD74" s="4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</row>
    <row r="75" spans="1:183" ht="18.75" x14ac:dyDescent="0.3">
      <c r="A75" s="7"/>
      <c r="B75" s="4"/>
      <c r="C75" s="4"/>
      <c r="D75" s="4"/>
      <c r="E75" s="4"/>
      <c r="F75" s="17"/>
      <c r="G75" s="17"/>
      <c r="H75" s="20"/>
      <c r="I75" s="20"/>
      <c r="J75" s="20"/>
      <c r="K75" s="2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199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5"/>
      <c r="AI75" s="7"/>
      <c r="AJ75" s="7"/>
      <c r="AK75" s="11">
        <f t="shared" si="13"/>
        <v>0</v>
      </c>
      <c r="AL75" s="7"/>
      <c r="AM75" s="7"/>
      <c r="AN75" s="7"/>
      <c r="AO75" s="7"/>
      <c r="AP75" s="7">
        <f t="shared" si="6"/>
        <v>0</v>
      </c>
      <c r="AQ75" s="7"/>
      <c r="AR75" s="7">
        <v>5</v>
      </c>
      <c r="AS75" s="7">
        <f t="shared" si="12"/>
        <v>0</v>
      </c>
      <c r="AT75" s="8"/>
      <c r="AU75" s="8"/>
      <c r="AV75" s="8"/>
      <c r="AW75" s="8"/>
      <c r="AX75" s="9">
        <f t="shared" si="14"/>
        <v>0</v>
      </c>
      <c r="AY75" s="225"/>
      <c r="AZ75" s="234"/>
      <c r="BA75" s="234"/>
      <c r="BB75" s="225"/>
      <c r="BC75" s="32"/>
      <c r="BD75" s="4"/>
    </row>
    <row r="76" spans="1:183" ht="18.75" x14ac:dyDescent="0.3">
      <c r="A76" s="7"/>
      <c r="B76" s="4"/>
      <c r="C76" s="4"/>
      <c r="D76" s="4"/>
      <c r="E76" s="4"/>
      <c r="F76" s="4"/>
      <c r="G76" s="4"/>
      <c r="H76" s="20"/>
      <c r="I76" s="20"/>
      <c r="J76" s="20"/>
      <c r="K76" s="2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199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5"/>
      <c r="AI76" s="7"/>
      <c r="AJ76" s="7"/>
      <c r="AK76" s="11">
        <f t="shared" si="13"/>
        <v>0</v>
      </c>
      <c r="AL76" s="7"/>
      <c r="AM76" s="7"/>
      <c r="AN76" s="7"/>
      <c r="AO76" s="7"/>
      <c r="AP76" s="7">
        <f t="shared" si="6"/>
        <v>0</v>
      </c>
      <c r="AQ76" s="7"/>
      <c r="AR76" s="7">
        <v>5</v>
      </c>
      <c r="AS76" s="7">
        <f t="shared" si="12"/>
        <v>0</v>
      </c>
      <c r="AT76" s="8"/>
      <c r="AU76" s="8"/>
      <c r="AV76" s="8"/>
      <c r="AW76" s="8"/>
      <c r="AX76" s="9">
        <f t="shared" si="14"/>
        <v>0</v>
      </c>
      <c r="AY76" s="225"/>
      <c r="AZ76" s="225"/>
      <c r="BA76" s="225"/>
      <c r="BB76" s="225"/>
      <c r="BC76" s="32"/>
      <c r="BD76" s="4"/>
    </row>
    <row r="77" spans="1:183" ht="18.75" x14ac:dyDescent="0.3">
      <c r="A77" s="7"/>
      <c r="B77" s="4"/>
      <c r="C77" s="4"/>
      <c r="D77" s="4"/>
      <c r="E77" s="4"/>
      <c r="F77" s="4"/>
      <c r="G77" s="4"/>
      <c r="H77" s="20"/>
      <c r="I77" s="20"/>
      <c r="J77" s="20"/>
      <c r="K77" s="2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199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5"/>
      <c r="AI77" s="7"/>
      <c r="AJ77" s="7"/>
      <c r="AK77" s="11">
        <f t="shared" si="13"/>
        <v>0</v>
      </c>
      <c r="AL77" s="7"/>
      <c r="AM77" s="7"/>
      <c r="AN77" s="7"/>
      <c r="AO77" s="7"/>
      <c r="AP77" s="7">
        <f t="shared" si="6"/>
        <v>0</v>
      </c>
      <c r="AQ77" s="7"/>
      <c r="AR77" s="7">
        <v>5</v>
      </c>
      <c r="AS77" s="7">
        <f t="shared" si="12"/>
        <v>0</v>
      </c>
      <c r="AT77" s="8"/>
      <c r="AU77" s="8"/>
      <c r="AV77" s="8"/>
      <c r="AW77" s="8"/>
      <c r="AX77" s="9">
        <f t="shared" si="14"/>
        <v>0</v>
      </c>
      <c r="AY77" s="225"/>
      <c r="AZ77" s="225"/>
      <c r="BA77" s="225"/>
      <c r="BB77" s="225"/>
      <c r="BC77" s="83"/>
      <c r="BD77" s="84"/>
    </row>
    <row r="78" spans="1:183" ht="18.75" x14ac:dyDescent="0.3">
      <c r="A78" s="39"/>
      <c r="B78" s="4"/>
      <c r="C78" s="4"/>
      <c r="D78" s="4"/>
      <c r="E78" s="4"/>
      <c r="F78" s="17"/>
      <c r="G78" s="17"/>
      <c r="H78" s="17"/>
      <c r="I78" s="17"/>
      <c r="J78" s="17"/>
      <c r="K78" s="17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201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126"/>
      <c r="AI78" s="39"/>
      <c r="AJ78" s="39"/>
      <c r="AK78" s="11">
        <f t="shared" si="13"/>
        <v>0</v>
      </c>
      <c r="AL78" s="39"/>
      <c r="AM78" s="39"/>
      <c r="AN78" s="39"/>
      <c r="AO78" s="39"/>
      <c r="AP78" s="7">
        <f t="shared" si="6"/>
        <v>0</v>
      </c>
      <c r="AQ78" s="39"/>
      <c r="AR78" s="7">
        <v>5</v>
      </c>
      <c r="AS78" s="7">
        <f t="shared" si="12"/>
        <v>0</v>
      </c>
      <c r="AT78" s="18"/>
      <c r="AU78" s="18"/>
      <c r="AV78" s="18"/>
      <c r="AW78" s="18"/>
      <c r="AX78" s="9">
        <f t="shared" si="14"/>
        <v>0</v>
      </c>
      <c r="AY78" s="225"/>
      <c r="AZ78" s="225"/>
      <c r="BA78" s="225"/>
      <c r="BB78" s="225"/>
      <c r="BC78" s="32"/>
      <c r="BD78" s="17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</row>
    <row r="79" spans="1:183" ht="18.75" x14ac:dyDescent="0.3">
      <c r="A79" s="7"/>
      <c r="B79" s="4"/>
      <c r="C79" s="4"/>
      <c r="D79" s="4"/>
      <c r="E79" s="4"/>
      <c r="F79" s="4"/>
      <c r="G79" s="4"/>
      <c r="H79" s="4"/>
      <c r="I79" s="4"/>
      <c r="J79" s="4"/>
      <c r="K79" s="4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199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5"/>
      <c r="AI79" s="7"/>
      <c r="AJ79" s="7"/>
      <c r="AK79" s="11">
        <f t="shared" si="13"/>
        <v>0</v>
      </c>
      <c r="AL79" s="7"/>
      <c r="AM79" s="7"/>
      <c r="AN79" s="7"/>
      <c r="AO79" s="7"/>
      <c r="AP79" s="7">
        <f t="shared" si="6"/>
        <v>0</v>
      </c>
      <c r="AQ79" s="7"/>
      <c r="AR79" s="7">
        <v>5</v>
      </c>
      <c r="AS79" s="7">
        <f t="shared" si="12"/>
        <v>0</v>
      </c>
      <c r="AT79" s="8"/>
      <c r="AU79" s="8"/>
      <c r="AV79" s="8"/>
      <c r="AW79" s="8"/>
      <c r="AX79" s="9">
        <f t="shared" si="14"/>
        <v>0</v>
      </c>
      <c r="AY79" s="225"/>
      <c r="AZ79" s="225"/>
      <c r="BA79" s="225"/>
      <c r="BB79" s="225"/>
      <c r="BC79" s="32"/>
      <c r="BD79" s="4"/>
    </row>
    <row r="80" spans="1:183" ht="18.75" x14ac:dyDescent="0.3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199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5"/>
      <c r="AI80" s="7"/>
      <c r="AJ80" s="7"/>
      <c r="AK80" s="11">
        <f t="shared" si="13"/>
        <v>0</v>
      </c>
      <c r="AL80" s="7"/>
      <c r="AM80" s="7"/>
      <c r="AN80" s="7"/>
      <c r="AO80" s="7"/>
      <c r="AP80" s="7">
        <f t="shared" si="6"/>
        <v>0</v>
      </c>
      <c r="AQ80" s="7"/>
      <c r="AR80" s="7">
        <v>5</v>
      </c>
      <c r="AS80" s="7">
        <f t="shared" si="12"/>
        <v>0</v>
      </c>
      <c r="AT80" s="9"/>
      <c r="AU80" s="9"/>
      <c r="AV80" s="9"/>
      <c r="AW80" s="9"/>
      <c r="AX80" s="9">
        <f t="shared" si="14"/>
        <v>0</v>
      </c>
      <c r="AY80" s="225"/>
      <c r="AZ80" s="225"/>
      <c r="BA80" s="225"/>
      <c r="BB80" s="225"/>
      <c r="BC80" s="32"/>
      <c r="BD80" s="12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</row>
    <row r="81" spans="1:183" ht="18.75" x14ac:dyDescent="0.3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199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5"/>
      <c r="AI81" s="7"/>
      <c r="AJ81" s="7"/>
      <c r="AK81" s="11">
        <f t="shared" si="13"/>
        <v>0</v>
      </c>
      <c r="AL81" s="7"/>
      <c r="AM81" s="7"/>
      <c r="AN81" s="7"/>
      <c r="AO81" s="7"/>
      <c r="AP81" s="7">
        <f t="shared" si="6"/>
        <v>0</v>
      </c>
      <c r="AQ81" s="7"/>
      <c r="AR81" s="7">
        <v>5</v>
      </c>
      <c r="AS81" s="7">
        <f t="shared" si="12"/>
        <v>0</v>
      </c>
      <c r="AT81" s="9"/>
      <c r="AU81" s="9"/>
      <c r="AV81" s="9"/>
      <c r="AW81" s="9"/>
      <c r="AX81" s="9">
        <f t="shared" si="14"/>
        <v>0</v>
      </c>
      <c r="AY81" s="225"/>
      <c r="AZ81" s="225"/>
      <c r="BA81" s="225"/>
      <c r="BB81" s="225"/>
      <c r="BC81" s="32"/>
      <c r="BD81" s="12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</row>
    <row r="82" spans="1:183" s="28" customFormat="1" ht="18.75" x14ac:dyDescent="0.3">
      <c r="A82" s="7"/>
      <c r="B82" s="4"/>
      <c r="C82" s="4"/>
      <c r="D82" s="4"/>
      <c r="E82" s="4"/>
      <c r="F82" s="17"/>
      <c r="G82" s="17"/>
      <c r="H82" s="4"/>
      <c r="I82" s="4"/>
      <c r="J82" s="4"/>
      <c r="K82" s="4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199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5"/>
      <c r="AI82" s="7"/>
      <c r="AJ82" s="7"/>
      <c r="AK82" s="11">
        <f t="shared" si="13"/>
        <v>0</v>
      </c>
      <c r="AL82" s="7"/>
      <c r="AM82" s="7"/>
      <c r="AN82" s="7"/>
      <c r="AO82" s="7"/>
      <c r="AP82" s="7">
        <f t="shared" si="6"/>
        <v>0</v>
      </c>
      <c r="AQ82" s="7"/>
      <c r="AR82" s="7">
        <v>5</v>
      </c>
      <c r="AS82" s="7">
        <f t="shared" si="12"/>
        <v>0</v>
      </c>
      <c r="AT82" s="9"/>
      <c r="AU82" s="9"/>
      <c r="AV82" s="9"/>
      <c r="AW82" s="9"/>
      <c r="AX82" s="9">
        <f t="shared" si="14"/>
        <v>0</v>
      </c>
      <c r="AY82" s="225"/>
      <c r="AZ82" s="225"/>
      <c r="BA82" s="225"/>
      <c r="BB82" s="225"/>
      <c r="BC82" s="32"/>
      <c r="BD82" s="12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</row>
    <row r="83" spans="1:183" s="28" customFormat="1" ht="18.75" x14ac:dyDescent="0.3">
      <c r="A83" s="7"/>
      <c r="B83" s="4"/>
      <c r="C83" s="4"/>
      <c r="D83" s="4"/>
      <c r="E83" s="4"/>
      <c r="F83" s="17"/>
      <c r="G83" s="17"/>
      <c r="H83" s="4"/>
      <c r="I83" s="4"/>
      <c r="J83" s="4"/>
      <c r="K83" s="4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199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5"/>
      <c r="AI83" s="7"/>
      <c r="AJ83" s="7"/>
      <c r="AK83" s="11">
        <f t="shared" si="13"/>
        <v>0</v>
      </c>
      <c r="AL83" s="7"/>
      <c r="AM83" s="7"/>
      <c r="AN83" s="7"/>
      <c r="AO83" s="7"/>
      <c r="AP83" s="7">
        <f t="shared" si="6"/>
        <v>0</v>
      </c>
      <c r="AQ83" s="7"/>
      <c r="AR83" s="7">
        <v>5</v>
      </c>
      <c r="AS83" s="7">
        <f t="shared" si="12"/>
        <v>0</v>
      </c>
      <c r="AT83" s="9"/>
      <c r="AU83" s="9"/>
      <c r="AV83" s="9"/>
      <c r="AW83" s="9"/>
      <c r="AX83" s="9">
        <f t="shared" si="14"/>
        <v>0</v>
      </c>
      <c r="AY83" s="225"/>
      <c r="AZ83" s="225"/>
      <c r="BA83" s="225"/>
      <c r="BB83" s="225"/>
      <c r="BC83" s="33"/>
      <c r="BD83" s="12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</row>
    <row r="84" spans="1:183" s="28" customFormat="1" ht="18.75" x14ac:dyDescent="0.3">
      <c r="A84" s="11"/>
      <c r="B84" s="4"/>
      <c r="C84" s="4"/>
      <c r="D84" s="4"/>
      <c r="E84" s="4"/>
      <c r="F84" s="17"/>
      <c r="G84" s="4"/>
      <c r="H84" s="4"/>
      <c r="I84" s="4"/>
      <c r="J84" s="4"/>
      <c r="K84" s="4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199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5"/>
      <c r="AI84" s="7"/>
      <c r="AJ84" s="7"/>
      <c r="AK84" s="11">
        <f t="shared" si="13"/>
        <v>0</v>
      </c>
      <c r="AL84" s="7"/>
      <c r="AM84" s="7"/>
      <c r="AN84" s="7"/>
      <c r="AO84" s="7"/>
      <c r="AP84" s="7">
        <f t="shared" si="6"/>
        <v>0</v>
      </c>
      <c r="AQ84" s="7"/>
      <c r="AR84" s="7">
        <v>5</v>
      </c>
      <c r="AS84" s="7">
        <f t="shared" si="12"/>
        <v>0</v>
      </c>
      <c r="AT84" s="8"/>
      <c r="AU84" s="8"/>
      <c r="AV84" s="8"/>
      <c r="AW84" s="9"/>
      <c r="AX84" s="9">
        <f t="shared" si="14"/>
        <v>0</v>
      </c>
      <c r="AY84" s="225"/>
      <c r="AZ84" s="225"/>
      <c r="BA84" s="225"/>
      <c r="BB84" s="225"/>
      <c r="BC84" s="33"/>
      <c r="BD84" s="12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</row>
    <row r="85" spans="1:183" s="28" customFormat="1" ht="18.75" x14ac:dyDescent="0.3">
      <c r="A85" s="7"/>
      <c r="B85" s="4"/>
      <c r="C85" s="4"/>
      <c r="D85" s="4"/>
      <c r="E85" s="4"/>
      <c r="F85" s="4"/>
      <c r="G85" s="4"/>
      <c r="H85" s="4"/>
      <c r="I85" s="4"/>
      <c r="J85" s="4"/>
      <c r="K85" s="4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199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5"/>
      <c r="AI85" s="7"/>
      <c r="AJ85" s="7"/>
      <c r="AK85" s="11">
        <f t="shared" si="13"/>
        <v>0</v>
      </c>
      <c r="AL85" s="7"/>
      <c r="AM85" s="7"/>
      <c r="AN85" s="7"/>
      <c r="AO85" s="7"/>
      <c r="AP85" s="7">
        <f t="shared" si="6"/>
        <v>0</v>
      </c>
      <c r="AQ85" s="7"/>
      <c r="AR85" s="7">
        <v>5</v>
      </c>
      <c r="AS85" s="7">
        <f t="shared" si="12"/>
        <v>0</v>
      </c>
      <c r="AT85" s="8"/>
      <c r="AU85" s="8"/>
      <c r="AV85" s="8"/>
      <c r="AW85" s="8"/>
      <c r="AX85" s="9">
        <f t="shared" si="14"/>
        <v>0</v>
      </c>
      <c r="AY85" s="225"/>
      <c r="AZ85" s="225"/>
      <c r="BA85" s="225"/>
      <c r="BB85" s="225"/>
      <c r="BC85" s="33"/>
      <c r="BD85" s="4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</row>
    <row r="86" spans="1:183" s="28" customFormat="1" ht="18.75" x14ac:dyDescent="0.3">
      <c r="A86" s="214"/>
      <c r="B86" s="4"/>
      <c r="C86" s="4"/>
      <c r="D86" s="4"/>
      <c r="E86" s="4"/>
      <c r="F86" s="4"/>
      <c r="G86" s="4"/>
      <c r="H86" s="4"/>
      <c r="I86" s="4"/>
      <c r="J86" s="4"/>
      <c r="K86" s="4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199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5"/>
      <c r="AI86" s="7"/>
      <c r="AJ86" s="7"/>
      <c r="AK86" s="11">
        <f t="shared" si="13"/>
        <v>0</v>
      </c>
      <c r="AL86" s="7"/>
      <c r="AM86" s="7"/>
      <c r="AN86" s="7"/>
      <c r="AO86" s="7"/>
      <c r="AP86" s="7">
        <f t="shared" si="6"/>
        <v>0</v>
      </c>
      <c r="AQ86" s="7"/>
      <c r="AR86" s="7">
        <v>5</v>
      </c>
      <c r="AS86" s="7">
        <f t="shared" si="12"/>
        <v>0</v>
      </c>
      <c r="AT86" s="8"/>
      <c r="AU86" s="8"/>
      <c r="AV86" s="8"/>
      <c r="AW86" s="8"/>
      <c r="AX86" s="9">
        <f t="shared" si="14"/>
        <v>0</v>
      </c>
      <c r="AY86" s="225"/>
      <c r="AZ86" s="225"/>
      <c r="BA86" s="225"/>
      <c r="BB86" s="225"/>
      <c r="BC86" s="33"/>
      <c r="BD86" s="12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</row>
    <row r="87" spans="1:183" s="28" customFormat="1" ht="18.75" x14ac:dyDescent="0.3">
      <c r="A87" s="214"/>
      <c r="B87" s="4"/>
      <c r="C87" s="4"/>
      <c r="D87" s="4"/>
      <c r="E87" s="4"/>
      <c r="F87" s="4"/>
      <c r="G87" s="4"/>
      <c r="H87" s="4"/>
      <c r="I87" s="4"/>
      <c r="J87" s="4"/>
      <c r="K87" s="4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199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5"/>
      <c r="AI87" s="7"/>
      <c r="AJ87" s="7"/>
      <c r="AK87" s="11">
        <f t="shared" si="13"/>
        <v>0</v>
      </c>
      <c r="AL87" s="7"/>
      <c r="AM87" s="7"/>
      <c r="AN87" s="7"/>
      <c r="AO87" s="7"/>
      <c r="AP87" s="7">
        <f t="shared" si="6"/>
        <v>0</v>
      </c>
      <c r="AQ87" s="7"/>
      <c r="AR87" s="7">
        <v>5</v>
      </c>
      <c r="AS87" s="7">
        <f t="shared" si="12"/>
        <v>0</v>
      </c>
      <c r="AT87" s="8"/>
      <c r="AU87" s="8"/>
      <c r="AV87" s="8"/>
      <c r="AW87" s="8"/>
      <c r="AX87" s="9">
        <f t="shared" si="14"/>
        <v>0</v>
      </c>
      <c r="AY87" s="225"/>
      <c r="AZ87" s="225"/>
      <c r="BA87" s="225"/>
      <c r="BB87" s="225"/>
      <c r="BC87" s="33"/>
      <c r="BD87" s="17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</row>
    <row r="88" spans="1:183" ht="18.75" x14ac:dyDescent="0.3">
      <c r="A88" s="39"/>
      <c r="B88" s="4"/>
      <c r="C88" s="4"/>
      <c r="D88" s="4"/>
      <c r="E88" s="4"/>
      <c r="F88" s="4"/>
      <c r="G88" s="4"/>
      <c r="H88" s="4"/>
      <c r="I88" s="4"/>
      <c r="J88" s="4"/>
      <c r="K88" s="4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199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5"/>
      <c r="AI88" s="7"/>
      <c r="AJ88" s="7"/>
      <c r="AK88" s="11">
        <f t="shared" si="13"/>
        <v>0</v>
      </c>
      <c r="AL88" s="7"/>
      <c r="AM88" s="7"/>
      <c r="AN88" s="7"/>
      <c r="AO88" s="7"/>
      <c r="AP88" s="7">
        <f t="shared" si="6"/>
        <v>0</v>
      </c>
      <c r="AQ88" s="7"/>
      <c r="AR88" s="7">
        <v>5</v>
      </c>
      <c r="AS88" s="7">
        <f t="shared" si="12"/>
        <v>0</v>
      </c>
      <c r="AT88" s="8"/>
      <c r="AU88" s="8"/>
      <c r="AV88" s="8"/>
      <c r="AW88" s="8"/>
      <c r="AX88" s="9">
        <f t="shared" si="14"/>
        <v>0</v>
      </c>
      <c r="AY88" s="225"/>
      <c r="AZ88" s="225"/>
      <c r="BA88" s="225"/>
      <c r="BB88" s="225"/>
      <c r="BD88" s="4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</row>
    <row r="89" spans="1:183" ht="18.75" x14ac:dyDescent="0.3">
      <c r="A89" s="7"/>
      <c r="B89" s="4"/>
      <c r="C89" s="4"/>
      <c r="D89" s="4"/>
      <c r="E89" s="4"/>
      <c r="F89" s="4"/>
      <c r="G89" s="4"/>
      <c r="H89" s="4"/>
      <c r="I89" s="4"/>
      <c r="J89" s="4"/>
      <c r="K89" s="4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199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5"/>
      <c r="AI89" s="7"/>
      <c r="AJ89" s="7"/>
      <c r="AK89" s="11">
        <f t="shared" si="13"/>
        <v>0</v>
      </c>
      <c r="AL89" s="7"/>
      <c r="AM89" s="7"/>
      <c r="AN89" s="7"/>
      <c r="AO89" s="7"/>
      <c r="AP89" s="7">
        <f t="shared" si="6"/>
        <v>0</v>
      </c>
      <c r="AQ89" s="7"/>
      <c r="AR89" s="7">
        <v>5</v>
      </c>
      <c r="AS89" s="7">
        <f t="shared" si="12"/>
        <v>0</v>
      </c>
      <c r="AT89" s="8"/>
      <c r="AU89" s="8"/>
      <c r="AV89" s="8"/>
      <c r="AW89" s="8"/>
      <c r="AX89" s="9">
        <f t="shared" si="14"/>
        <v>0</v>
      </c>
      <c r="AY89" s="225"/>
      <c r="AZ89" s="225"/>
      <c r="BA89" s="225"/>
      <c r="BB89" s="225"/>
      <c r="BD89" s="4"/>
    </row>
    <row r="90" spans="1:183" s="13" customFormat="1" ht="18.75" x14ac:dyDescent="0.3">
      <c r="A90" s="7"/>
      <c r="B90" s="4"/>
      <c r="C90" s="4"/>
      <c r="D90" s="4"/>
      <c r="E90" s="4"/>
      <c r="F90" s="4"/>
      <c r="G90" s="4"/>
      <c r="H90" s="4"/>
      <c r="I90" s="4"/>
      <c r="J90" s="4"/>
      <c r="K90" s="4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199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5"/>
      <c r="AI90" s="7"/>
      <c r="AJ90" s="7"/>
      <c r="AK90" s="11">
        <f t="shared" si="13"/>
        <v>0</v>
      </c>
      <c r="AL90" s="7"/>
      <c r="AM90" s="7"/>
      <c r="AN90" s="7"/>
      <c r="AO90" s="7"/>
      <c r="AP90" s="7">
        <f t="shared" si="6"/>
        <v>0</v>
      </c>
      <c r="AQ90" s="7"/>
      <c r="AR90" s="7">
        <v>5</v>
      </c>
      <c r="AS90" s="7">
        <f t="shared" si="12"/>
        <v>0</v>
      </c>
      <c r="AT90" s="8"/>
      <c r="AU90" s="8"/>
      <c r="AV90" s="8"/>
      <c r="AW90" s="8"/>
      <c r="AX90" s="9">
        <f t="shared" si="14"/>
        <v>0</v>
      </c>
      <c r="AY90" s="225"/>
      <c r="AZ90" s="225"/>
      <c r="BA90" s="225"/>
      <c r="BB90" s="225"/>
      <c r="BC90" s="32"/>
      <c r="BD90" s="4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</row>
    <row r="91" spans="1:183" s="13" customFormat="1" ht="18.75" x14ac:dyDescent="0.3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199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5"/>
      <c r="AI91" s="7"/>
      <c r="AJ91" s="7"/>
      <c r="AK91" s="11">
        <f t="shared" si="13"/>
        <v>0</v>
      </c>
      <c r="AL91" s="7"/>
      <c r="AM91" s="7"/>
      <c r="AN91" s="7"/>
      <c r="AO91" s="7"/>
      <c r="AP91" s="7">
        <f t="shared" si="6"/>
        <v>0</v>
      </c>
      <c r="AQ91" s="7"/>
      <c r="AR91" s="7">
        <v>5</v>
      </c>
      <c r="AS91" s="7">
        <f t="shared" si="12"/>
        <v>0</v>
      </c>
      <c r="AT91" s="9"/>
      <c r="AU91" s="9"/>
      <c r="AV91" s="9"/>
      <c r="AW91" s="9"/>
      <c r="AX91" s="9">
        <f t="shared" si="14"/>
        <v>0</v>
      </c>
      <c r="AY91" s="225"/>
      <c r="AZ91" s="225"/>
      <c r="BA91" s="225"/>
      <c r="BB91" s="225"/>
      <c r="BC91" s="32"/>
      <c r="BD91" s="12"/>
    </row>
    <row r="92" spans="1:183" ht="18.75" x14ac:dyDescent="0.3">
      <c r="A92" s="39"/>
      <c r="B92" s="4"/>
      <c r="C92" s="4"/>
      <c r="D92" s="4"/>
      <c r="E92" s="4"/>
      <c r="F92" s="17"/>
      <c r="G92" s="17"/>
      <c r="H92" s="17"/>
      <c r="I92" s="17"/>
      <c r="J92" s="17"/>
      <c r="K92" s="17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202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127"/>
      <c r="AI92" s="39"/>
      <c r="AJ92" s="39"/>
      <c r="AK92" s="11">
        <f t="shared" si="13"/>
        <v>0</v>
      </c>
      <c r="AL92" s="39"/>
      <c r="AM92" s="39"/>
      <c r="AN92" s="39"/>
      <c r="AO92" s="39"/>
      <c r="AP92" s="7">
        <f t="shared" si="6"/>
        <v>0</v>
      </c>
      <c r="AQ92" s="39"/>
      <c r="AR92" s="7">
        <v>5</v>
      </c>
      <c r="AS92" s="7">
        <f t="shared" si="12"/>
        <v>0</v>
      </c>
      <c r="AT92" s="18"/>
      <c r="AU92" s="18"/>
      <c r="AV92" s="18"/>
      <c r="AW92" s="18"/>
      <c r="AX92" s="9">
        <f t="shared" si="14"/>
        <v>0</v>
      </c>
      <c r="AY92" s="225"/>
      <c r="AZ92" s="225"/>
      <c r="BA92" s="225"/>
      <c r="BB92" s="225"/>
      <c r="BC92" s="35"/>
      <c r="BD92" s="31"/>
    </row>
    <row r="93" spans="1:183" s="13" customFormat="1" ht="18.75" x14ac:dyDescent="0.3">
      <c r="A93" s="7"/>
      <c r="B93" s="4"/>
      <c r="C93" s="4"/>
      <c r="D93" s="4"/>
      <c r="E93" s="4"/>
      <c r="F93" s="4"/>
      <c r="G93" s="4"/>
      <c r="H93" s="4"/>
      <c r="I93" s="4"/>
      <c r="J93" s="4"/>
      <c r="K93" s="4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199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5"/>
      <c r="AI93" s="7"/>
      <c r="AJ93" s="7"/>
      <c r="AK93" s="11">
        <f t="shared" si="13"/>
        <v>0</v>
      </c>
      <c r="AL93" s="7"/>
      <c r="AM93" s="7"/>
      <c r="AN93" s="7"/>
      <c r="AO93" s="7"/>
      <c r="AP93" s="7">
        <f t="shared" si="6"/>
        <v>0</v>
      </c>
      <c r="AQ93" s="7"/>
      <c r="AR93" s="7">
        <v>5</v>
      </c>
      <c r="AS93" s="7">
        <f t="shared" si="12"/>
        <v>0</v>
      </c>
      <c r="AT93" s="8"/>
      <c r="AU93" s="8"/>
      <c r="AV93" s="8"/>
      <c r="AW93" s="8"/>
      <c r="AX93" s="9">
        <f t="shared" si="14"/>
        <v>0</v>
      </c>
      <c r="AY93" s="225"/>
      <c r="AZ93" s="225"/>
      <c r="BA93" s="225"/>
      <c r="BB93" s="225"/>
      <c r="BC93" s="33"/>
      <c r="BD93" s="4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</row>
    <row r="94" spans="1:183" s="13" customFormat="1" ht="18.75" x14ac:dyDescent="0.3">
      <c r="A94" s="7"/>
      <c r="B94" s="4"/>
      <c r="C94" s="4"/>
      <c r="D94" s="4"/>
      <c r="E94" s="4"/>
      <c r="F94" s="4"/>
      <c r="G94" s="4"/>
      <c r="H94" s="4"/>
      <c r="I94" s="4"/>
      <c r="J94" s="4"/>
      <c r="K94" s="4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199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5"/>
      <c r="AI94" s="7"/>
      <c r="AJ94" s="7"/>
      <c r="AK94" s="11">
        <f t="shared" si="13"/>
        <v>0</v>
      </c>
      <c r="AL94" s="7"/>
      <c r="AM94" s="7"/>
      <c r="AN94" s="7"/>
      <c r="AO94" s="7"/>
      <c r="AP94" s="7">
        <f t="shared" si="6"/>
        <v>0</v>
      </c>
      <c r="AQ94" s="7"/>
      <c r="AR94" s="7">
        <v>5</v>
      </c>
      <c r="AS94" s="7">
        <f t="shared" si="12"/>
        <v>0</v>
      </c>
      <c r="AT94" s="8"/>
      <c r="AU94" s="8"/>
      <c r="AV94" s="8"/>
      <c r="AW94" s="8"/>
      <c r="AX94" s="9">
        <f t="shared" si="14"/>
        <v>0</v>
      </c>
      <c r="AY94" s="225"/>
      <c r="AZ94" s="225"/>
      <c r="BA94" s="225"/>
      <c r="BB94" s="225"/>
      <c r="BC94" s="33"/>
      <c r="BD94" s="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</row>
    <row r="95" spans="1:183" s="13" customFormat="1" ht="18.75" x14ac:dyDescent="0.3">
      <c r="A95" s="7"/>
      <c r="B95" s="4"/>
      <c r="C95" s="4"/>
      <c r="D95" s="4"/>
      <c r="E95" s="4"/>
      <c r="F95" s="4"/>
      <c r="G95" s="4"/>
      <c r="H95" s="20"/>
      <c r="I95" s="20"/>
      <c r="J95" s="20"/>
      <c r="K95" s="2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199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5"/>
      <c r="AI95" s="7"/>
      <c r="AJ95" s="7"/>
      <c r="AK95" s="11">
        <f t="shared" si="13"/>
        <v>0</v>
      </c>
      <c r="AL95" s="7"/>
      <c r="AM95" s="7"/>
      <c r="AN95" s="7"/>
      <c r="AO95" s="7"/>
      <c r="AP95" s="7">
        <f t="shared" si="6"/>
        <v>0</v>
      </c>
      <c r="AQ95" s="7"/>
      <c r="AR95" s="7">
        <v>5</v>
      </c>
      <c r="AS95" s="7">
        <f t="shared" ref="AS95:AS126" si="15">AR95*AQ95</f>
        <v>0</v>
      </c>
      <c r="AT95" s="8"/>
      <c r="AU95" s="8"/>
      <c r="AV95" s="8"/>
      <c r="AW95" s="8"/>
      <c r="AX95" s="9">
        <f t="shared" si="14"/>
        <v>0</v>
      </c>
      <c r="AY95" s="225"/>
      <c r="AZ95" s="225"/>
      <c r="BA95" s="225"/>
      <c r="BB95" s="225"/>
      <c r="BC95" s="32"/>
      <c r="BD95" s="4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</row>
    <row r="96" spans="1:183" s="13" customFormat="1" ht="18.75" x14ac:dyDescent="0.3">
      <c r="A96" s="7"/>
      <c r="B96" s="4"/>
      <c r="C96" s="4"/>
      <c r="D96" s="4"/>
      <c r="E96" s="4"/>
      <c r="F96" s="4"/>
      <c r="G96" s="4"/>
      <c r="H96" s="4"/>
      <c r="I96" s="4"/>
      <c r="J96" s="4"/>
      <c r="K96" s="4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199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5"/>
      <c r="AI96" s="7"/>
      <c r="AJ96" s="7"/>
      <c r="AK96" s="11">
        <f t="shared" si="13"/>
        <v>0</v>
      </c>
      <c r="AL96" s="7"/>
      <c r="AM96" s="7"/>
      <c r="AN96" s="7"/>
      <c r="AO96" s="7"/>
      <c r="AP96" s="7">
        <f t="shared" ref="AP96:AP159" si="16">AO96+AN96+AM96</f>
        <v>0</v>
      </c>
      <c r="AQ96" s="7"/>
      <c r="AR96" s="7">
        <v>5</v>
      </c>
      <c r="AS96" s="7">
        <f t="shared" si="15"/>
        <v>0</v>
      </c>
      <c r="AT96" s="9"/>
      <c r="AU96" s="9"/>
      <c r="AV96" s="9"/>
      <c r="AW96" s="9"/>
      <c r="AX96" s="9">
        <f t="shared" si="14"/>
        <v>0</v>
      </c>
      <c r="AY96" s="225"/>
      <c r="AZ96" s="225"/>
      <c r="BA96" s="225"/>
      <c r="BB96" s="225"/>
      <c r="BC96" s="32"/>
      <c r="BD96" s="12"/>
    </row>
    <row r="97" spans="1:183" s="13" customFormat="1" ht="18.75" x14ac:dyDescent="0.3">
      <c r="A97" s="7"/>
      <c r="B97" s="4"/>
      <c r="C97" s="4"/>
      <c r="D97" s="4"/>
      <c r="E97" s="4"/>
      <c r="F97" s="4"/>
      <c r="G97" s="4"/>
      <c r="H97" s="4"/>
      <c r="I97" s="4"/>
      <c r="J97" s="4"/>
      <c r="K97" s="4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199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5"/>
      <c r="AI97" s="7"/>
      <c r="AJ97" s="7"/>
      <c r="AK97" s="11">
        <f t="shared" si="13"/>
        <v>0</v>
      </c>
      <c r="AL97" s="7"/>
      <c r="AM97" s="7"/>
      <c r="AN97" s="7"/>
      <c r="AO97" s="7"/>
      <c r="AP97" s="7">
        <f t="shared" si="16"/>
        <v>0</v>
      </c>
      <c r="AQ97" s="7"/>
      <c r="AR97" s="7">
        <v>5</v>
      </c>
      <c r="AS97" s="7">
        <f t="shared" si="15"/>
        <v>0</v>
      </c>
      <c r="AT97" s="9"/>
      <c r="AU97" s="9"/>
      <c r="AV97" s="9"/>
      <c r="AW97" s="9"/>
      <c r="AX97" s="9">
        <f t="shared" si="14"/>
        <v>0</v>
      </c>
      <c r="AY97" s="225"/>
      <c r="AZ97" s="225"/>
      <c r="BA97" s="225"/>
      <c r="BB97" s="225"/>
      <c r="BC97" s="32"/>
      <c r="BD97" s="12"/>
    </row>
    <row r="98" spans="1:183" s="13" customFormat="1" ht="18.75" x14ac:dyDescent="0.3">
      <c r="A98" s="7"/>
      <c r="B98" s="4"/>
      <c r="C98" s="4"/>
      <c r="D98" s="4"/>
      <c r="E98" s="4"/>
      <c r="F98" s="4"/>
      <c r="G98" s="4"/>
      <c r="H98" s="4"/>
      <c r="I98" s="4"/>
      <c r="J98" s="4"/>
      <c r="K98" s="4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199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5"/>
      <c r="AI98" s="7"/>
      <c r="AJ98" s="7"/>
      <c r="AK98" s="11">
        <f t="shared" si="13"/>
        <v>0</v>
      </c>
      <c r="AL98" s="7"/>
      <c r="AM98" s="7"/>
      <c r="AN98" s="7"/>
      <c r="AO98" s="7"/>
      <c r="AP98" s="7">
        <f t="shared" si="16"/>
        <v>0</v>
      </c>
      <c r="AQ98" s="7"/>
      <c r="AR98" s="7">
        <v>5</v>
      </c>
      <c r="AS98" s="7">
        <f t="shared" si="15"/>
        <v>0</v>
      </c>
      <c r="AT98" s="8"/>
      <c r="AU98" s="8"/>
      <c r="AV98" s="8"/>
      <c r="AW98" s="8"/>
      <c r="AX98" s="9">
        <f t="shared" si="14"/>
        <v>0</v>
      </c>
      <c r="AY98" s="225"/>
      <c r="AZ98" s="225"/>
      <c r="BA98" s="225"/>
      <c r="BB98" s="225"/>
      <c r="BC98" s="33"/>
      <c r="BD98" s="12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</row>
    <row r="99" spans="1:183" x14ac:dyDescent="0.25">
      <c r="A99" s="7"/>
      <c r="B99" s="4"/>
      <c r="C99" s="4"/>
      <c r="D99" s="4"/>
      <c r="E99" s="4"/>
      <c r="F99" s="4"/>
      <c r="G99" s="4"/>
      <c r="H99" s="20"/>
      <c r="I99" s="20"/>
      <c r="J99" s="20"/>
      <c r="K99" s="2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5"/>
      <c r="AI99" s="7"/>
      <c r="AJ99" s="7"/>
      <c r="AK99" s="11">
        <f t="shared" si="13"/>
        <v>0</v>
      </c>
      <c r="AL99" s="7"/>
      <c r="AM99" s="7"/>
      <c r="AN99" s="7"/>
      <c r="AO99" s="7"/>
      <c r="AP99" s="7">
        <f t="shared" si="16"/>
        <v>0</v>
      </c>
      <c r="AQ99" s="7"/>
      <c r="AR99" s="7">
        <v>5</v>
      </c>
      <c r="AS99" s="7">
        <f t="shared" si="15"/>
        <v>0</v>
      </c>
      <c r="AT99" s="8"/>
      <c r="AU99" s="8"/>
      <c r="AV99" s="8"/>
      <c r="AW99" s="8"/>
      <c r="AX99" s="9">
        <f t="shared" si="14"/>
        <v>0</v>
      </c>
      <c r="AY99" s="225"/>
      <c r="AZ99" s="225"/>
      <c r="BA99" s="225"/>
      <c r="BB99" s="225"/>
      <c r="BD99" s="17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</row>
    <row r="100" spans="1:183" s="13" customFormat="1" x14ac:dyDescent="0.25">
      <c r="A100" s="7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5"/>
      <c r="AI100" s="7"/>
      <c r="AJ100" s="7"/>
      <c r="AK100" s="11">
        <f t="shared" si="13"/>
        <v>0</v>
      </c>
      <c r="AL100" s="7"/>
      <c r="AM100" s="7"/>
      <c r="AN100" s="7"/>
      <c r="AO100" s="7"/>
      <c r="AP100" s="7">
        <f t="shared" si="16"/>
        <v>0</v>
      </c>
      <c r="AQ100" s="7"/>
      <c r="AR100" s="7">
        <v>5</v>
      </c>
      <c r="AS100" s="7">
        <f t="shared" si="15"/>
        <v>0</v>
      </c>
      <c r="AT100" s="8"/>
      <c r="AU100" s="8"/>
      <c r="AV100" s="8"/>
      <c r="AW100" s="8"/>
      <c r="AX100" s="9">
        <f t="shared" ref="AX100:AX131" si="17">AW100+AV100+AU100+AT100+AS100+AP100+AL100</f>
        <v>0</v>
      </c>
      <c r="AY100" s="225"/>
      <c r="AZ100" s="225"/>
      <c r="BA100" s="225"/>
      <c r="BB100" s="225"/>
      <c r="BC100" s="32"/>
      <c r="BD100" s="4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</row>
    <row r="101" spans="1:183" s="13" customFormat="1" x14ac:dyDescent="0.25">
      <c r="A101" s="7"/>
      <c r="B101" s="4"/>
      <c r="C101" s="4"/>
      <c r="D101" s="4"/>
      <c r="E101" s="4"/>
      <c r="F101" s="4"/>
      <c r="G101" s="4"/>
      <c r="H101" s="20"/>
      <c r="I101" s="20"/>
      <c r="J101" s="20"/>
      <c r="K101" s="2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5"/>
      <c r="AI101" s="7"/>
      <c r="AJ101" s="7"/>
      <c r="AK101" s="11">
        <f t="shared" si="13"/>
        <v>0</v>
      </c>
      <c r="AL101" s="7"/>
      <c r="AM101" s="7"/>
      <c r="AN101" s="7"/>
      <c r="AO101" s="7"/>
      <c r="AP101" s="7">
        <f t="shared" si="16"/>
        <v>0</v>
      </c>
      <c r="AQ101" s="7"/>
      <c r="AR101" s="7">
        <v>5</v>
      </c>
      <c r="AS101" s="7">
        <f t="shared" si="15"/>
        <v>0</v>
      </c>
      <c r="AT101" s="8"/>
      <c r="AU101" s="8"/>
      <c r="AV101" s="8"/>
      <c r="AW101" s="8"/>
      <c r="AX101" s="9">
        <f t="shared" si="17"/>
        <v>0</v>
      </c>
      <c r="AY101" s="225"/>
      <c r="AZ101" s="225"/>
      <c r="BA101" s="225"/>
      <c r="BB101" s="225"/>
      <c r="BC101" s="32"/>
      <c r="BD101" s="4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</row>
    <row r="102" spans="1:183" s="13" customFormat="1" x14ac:dyDescent="0.25">
      <c r="A102" s="7"/>
      <c r="B102" s="4"/>
      <c r="C102" s="4"/>
      <c r="D102" s="4"/>
      <c r="E102" s="4"/>
      <c r="F102" s="4"/>
      <c r="G102" s="4"/>
      <c r="H102" s="20"/>
      <c r="I102" s="20"/>
      <c r="J102" s="20"/>
      <c r="K102" s="2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5"/>
      <c r="AI102" s="7"/>
      <c r="AJ102" s="7"/>
      <c r="AK102" s="11">
        <f t="shared" si="13"/>
        <v>0</v>
      </c>
      <c r="AL102" s="7"/>
      <c r="AM102" s="7"/>
      <c r="AN102" s="7"/>
      <c r="AO102" s="7"/>
      <c r="AP102" s="7">
        <f t="shared" si="16"/>
        <v>0</v>
      </c>
      <c r="AQ102" s="7"/>
      <c r="AR102" s="7">
        <v>5</v>
      </c>
      <c r="AS102" s="7">
        <f t="shared" si="15"/>
        <v>0</v>
      </c>
      <c r="AT102" s="8"/>
      <c r="AU102" s="8"/>
      <c r="AV102" s="8"/>
      <c r="AW102" s="8"/>
      <c r="AX102" s="9">
        <f t="shared" si="17"/>
        <v>0</v>
      </c>
      <c r="AY102" s="225"/>
      <c r="AZ102" s="225"/>
      <c r="BA102" s="225"/>
      <c r="BB102" s="225"/>
      <c r="BC102" s="32"/>
      <c r="BD102" s="4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</row>
    <row r="103" spans="1:183" s="13" customFormat="1" x14ac:dyDescent="0.25">
      <c r="A103" s="7"/>
      <c r="B103" s="4"/>
      <c r="C103" s="4"/>
      <c r="D103" s="4"/>
      <c r="E103" s="4"/>
      <c r="F103" s="4"/>
      <c r="G103" s="4"/>
      <c r="H103" s="20"/>
      <c r="I103" s="20"/>
      <c r="J103" s="20"/>
      <c r="K103" s="2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5"/>
      <c r="AI103" s="7"/>
      <c r="AJ103" s="7"/>
      <c r="AK103" s="11">
        <f t="shared" si="13"/>
        <v>0</v>
      </c>
      <c r="AL103" s="7"/>
      <c r="AM103" s="7"/>
      <c r="AN103" s="7"/>
      <c r="AO103" s="7"/>
      <c r="AP103" s="7">
        <f t="shared" si="16"/>
        <v>0</v>
      </c>
      <c r="AQ103" s="7"/>
      <c r="AR103" s="7">
        <v>5</v>
      </c>
      <c r="AS103" s="7">
        <f t="shared" si="15"/>
        <v>0</v>
      </c>
      <c r="AT103" s="8"/>
      <c r="AU103" s="8"/>
      <c r="AV103" s="8"/>
      <c r="AW103" s="8"/>
      <c r="AX103" s="9">
        <f t="shared" si="17"/>
        <v>0</v>
      </c>
      <c r="AY103" s="225"/>
      <c r="AZ103" s="225"/>
      <c r="BA103" s="225"/>
      <c r="BB103" s="225"/>
      <c r="BC103" s="32"/>
      <c r="BD103" s="4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</row>
    <row r="104" spans="1:183" s="13" customFormat="1" x14ac:dyDescent="0.25">
      <c r="A104" s="7"/>
      <c r="B104" s="4"/>
      <c r="C104" s="4"/>
      <c r="D104" s="4"/>
      <c r="E104" s="4"/>
      <c r="F104" s="4"/>
      <c r="G104" s="4"/>
      <c r="H104" s="20"/>
      <c r="I104" s="20"/>
      <c r="J104" s="20"/>
      <c r="K104" s="2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5"/>
      <c r="AI104" s="7"/>
      <c r="AJ104" s="7"/>
      <c r="AK104" s="11">
        <f t="shared" si="13"/>
        <v>0</v>
      </c>
      <c r="AL104" s="7"/>
      <c r="AM104" s="7"/>
      <c r="AN104" s="7"/>
      <c r="AO104" s="7"/>
      <c r="AP104" s="7">
        <f t="shared" si="16"/>
        <v>0</v>
      </c>
      <c r="AQ104" s="7"/>
      <c r="AR104" s="7">
        <v>5</v>
      </c>
      <c r="AS104" s="7">
        <f t="shared" si="15"/>
        <v>0</v>
      </c>
      <c r="AT104" s="8"/>
      <c r="AU104" s="8"/>
      <c r="AV104" s="8"/>
      <c r="AW104" s="8"/>
      <c r="AX104" s="9">
        <f t="shared" si="17"/>
        <v>0</v>
      </c>
      <c r="AY104" s="225"/>
      <c r="AZ104" s="225"/>
      <c r="BA104" s="225"/>
      <c r="BB104" s="225"/>
      <c r="BC104" s="32"/>
      <c r="BD104" s="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</row>
    <row r="105" spans="1:183" s="13" customFormat="1" x14ac:dyDescent="0.25">
      <c r="A105" s="39"/>
      <c r="B105" s="4"/>
      <c r="C105" s="4"/>
      <c r="D105" s="4"/>
      <c r="E105" s="4"/>
      <c r="F105" s="17"/>
      <c r="G105" s="17"/>
      <c r="H105" s="17"/>
      <c r="I105" s="17"/>
      <c r="J105" s="17"/>
      <c r="K105" s="17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126"/>
      <c r="AI105" s="39"/>
      <c r="AJ105" s="39"/>
      <c r="AK105" s="11">
        <f t="shared" si="13"/>
        <v>0</v>
      </c>
      <c r="AL105" s="39"/>
      <c r="AM105" s="39"/>
      <c r="AN105" s="39"/>
      <c r="AO105" s="39"/>
      <c r="AP105" s="7">
        <f t="shared" si="16"/>
        <v>0</v>
      </c>
      <c r="AQ105" s="39"/>
      <c r="AR105" s="7">
        <v>5</v>
      </c>
      <c r="AS105" s="7">
        <f t="shared" si="15"/>
        <v>0</v>
      </c>
      <c r="AT105" s="18"/>
      <c r="AU105" s="18"/>
      <c r="AV105" s="18"/>
      <c r="AW105" s="18"/>
      <c r="AX105" s="9">
        <f t="shared" si="17"/>
        <v>0</v>
      </c>
      <c r="AY105" s="225"/>
      <c r="AZ105" s="225"/>
      <c r="BA105" s="225"/>
      <c r="BB105" s="225"/>
      <c r="BC105" s="32"/>
      <c r="BD105" s="17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</row>
    <row r="106" spans="1:183" s="13" customFormat="1" x14ac:dyDescent="0.25">
      <c r="A106" s="7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5"/>
      <c r="AI106" s="7"/>
      <c r="AJ106" s="7"/>
      <c r="AK106" s="11">
        <f t="shared" si="13"/>
        <v>0</v>
      </c>
      <c r="AL106" s="7"/>
      <c r="AM106" s="7"/>
      <c r="AN106" s="7"/>
      <c r="AO106" s="7"/>
      <c r="AP106" s="7">
        <f t="shared" si="16"/>
        <v>0</v>
      </c>
      <c r="AQ106" s="7"/>
      <c r="AR106" s="7">
        <v>5</v>
      </c>
      <c r="AS106" s="7">
        <f t="shared" si="15"/>
        <v>0</v>
      </c>
      <c r="AT106" s="9"/>
      <c r="AU106" s="9"/>
      <c r="AV106" s="9"/>
      <c r="AW106" s="9"/>
      <c r="AX106" s="9">
        <f t="shared" si="17"/>
        <v>0</v>
      </c>
      <c r="AY106" s="225"/>
      <c r="AZ106" s="225"/>
      <c r="BA106" s="225"/>
      <c r="BB106" s="225"/>
      <c r="BC106" s="32"/>
      <c r="BD106" s="12"/>
    </row>
    <row r="107" spans="1:183" s="13" customFormat="1" x14ac:dyDescent="0.25">
      <c r="A107" s="7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5"/>
      <c r="AI107" s="7"/>
      <c r="AJ107" s="7"/>
      <c r="AK107" s="11">
        <f t="shared" si="13"/>
        <v>0</v>
      </c>
      <c r="AL107" s="7"/>
      <c r="AM107" s="7"/>
      <c r="AN107" s="7"/>
      <c r="AO107" s="7"/>
      <c r="AP107" s="7">
        <f t="shared" si="16"/>
        <v>0</v>
      </c>
      <c r="AQ107" s="7"/>
      <c r="AR107" s="7">
        <v>5</v>
      </c>
      <c r="AS107" s="7">
        <f t="shared" si="15"/>
        <v>0</v>
      </c>
      <c r="AT107" s="9"/>
      <c r="AU107" s="9"/>
      <c r="AV107" s="9"/>
      <c r="AW107" s="9"/>
      <c r="AX107" s="9">
        <f t="shared" si="17"/>
        <v>0</v>
      </c>
      <c r="AY107" s="225"/>
      <c r="AZ107" s="225"/>
      <c r="BA107" s="225"/>
      <c r="BB107" s="225"/>
      <c r="BC107" s="83"/>
      <c r="BD107" s="84"/>
    </row>
    <row r="108" spans="1:183" s="13" customFormat="1" x14ac:dyDescent="0.25">
      <c r="A108" s="1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5"/>
      <c r="AI108" s="7"/>
      <c r="AJ108" s="7"/>
      <c r="AK108" s="11">
        <f t="shared" si="13"/>
        <v>0</v>
      </c>
      <c r="AL108" s="7"/>
      <c r="AM108" s="7"/>
      <c r="AN108" s="7"/>
      <c r="AO108" s="7"/>
      <c r="AP108" s="7">
        <f t="shared" si="16"/>
        <v>0</v>
      </c>
      <c r="AQ108" s="7"/>
      <c r="AR108" s="7">
        <v>5</v>
      </c>
      <c r="AS108" s="7">
        <f t="shared" si="15"/>
        <v>0</v>
      </c>
      <c r="AT108" s="8"/>
      <c r="AU108" s="8"/>
      <c r="AV108" s="8"/>
      <c r="AW108" s="9"/>
      <c r="AX108" s="9">
        <f t="shared" si="17"/>
        <v>0</v>
      </c>
      <c r="AY108" s="225"/>
      <c r="AZ108" s="225"/>
      <c r="BA108" s="225"/>
      <c r="BB108" s="225"/>
      <c r="BC108" s="33"/>
      <c r="BD108" s="12"/>
    </row>
    <row r="109" spans="1:183" s="13" customFormat="1" x14ac:dyDescent="0.25">
      <c r="A109" s="11"/>
      <c r="B109" s="4"/>
      <c r="C109" s="4"/>
      <c r="D109" s="4"/>
      <c r="E109" s="4"/>
      <c r="F109" s="4"/>
      <c r="G109" s="12"/>
      <c r="H109" s="12"/>
      <c r="I109" s="12"/>
      <c r="J109" s="12"/>
      <c r="K109" s="1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128"/>
      <c r="AI109" s="11"/>
      <c r="AJ109" s="11"/>
      <c r="AK109" s="11">
        <f t="shared" si="13"/>
        <v>0</v>
      </c>
      <c r="AL109" s="11"/>
      <c r="AM109" s="11"/>
      <c r="AN109" s="11"/>
      <c r="AO109" s="11"/>
      <c r="AP109" s="7">
        <f t="shared" si="16"/>
        <v>0</v>
      </c>
      <c r="AQ109" s="11"/>
      <c r="AR109" s="7">
        <v>5</v>
      </c>
      <c r="AS109" s="7">
        <f t="shared" si="15"/>
        <v>0</v>
      </c>
      <c r="AT109" s="9"/>
      <c r="AU109" s="9"/>
      <c r="AV109" s="9"/>
      <c r="AW109" s="9"/>
      <c r="AX109" s="9">
        <f t="shared" si="17"/>
        <v>0</v>
      </c>
      <c r="AY109" s="225"/>
      <c r="AZ109" s="225"/>
      <c r="BA109" s="225"/>
      <c r="BB109" s="225"/>
      <c r="BC109" s="33"/>
      <c r="BD109" s="12"/>
    </row>
    <row r="110" spans="1:183" s="13" customFormat="1" x14ac:dyDescent="0.25">
      <c r="A110" s="11"/>
      <c r="B110" s="4"/>
      <c r="C110" s="4"/>
      <c r="D110" s="4"/>
      <c r="E110" s="4"/>
      <c r="F110" s="4"/>
      <c r="G110" s="12"/>
      <c r="H110" s="21"/>
      <c r="I110" s="21"/>
      <c r="J110" s="21"/>
      <c r="K110" s="21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128"/>
      <c r="AI110" s="11"/>
      <c r="AJ110" s="11"/>
      <c r="AK110" s="11">
        <f t="shared" si="13"/>
        <v>0</v>
      </c>
      <c r="AL110" s="11"/>
      <c r="AM110" s="11"/>
      <c r="AN110" s="11"/>
      <c r="AO110" s="11"/>
      <c r="AP110" s="7">
        <f t="shared" si="16"/>
        <v>0</v>
      </c>
      <c r="AQ110" s="11"/>
      <c r="AR110" s="7">
        <v>5</v>
      </c>
      <c r="AS110" s="7">
        <f t="shared" si="15"/>
        <v>0</v>
      </c>
      <c r="AT110" s="8"/>
      <c r="AU110" s="8"/>
      <c r="AV110" s="8"/>
      <c r="AW110" s="8"/>
      <c r="AX110" s="9">
        <f t="shared" si="17"/>
        <v>0</v>
      </c>
      <c r="AY110" s="225"/>
      <c r="AZ110" s="225"/>
      <c r="BA110" s="225"/>
      <c r="BB110" s="225"/>
      <c r="BC110" s="33"/>
      <c r="BD110" s="12"/>
    </row>
    <row r="111" spans="1:183" x14ac:dyDescent="0.25">
      <c r="A111" s="7"/>
      <c r="B111" s="4"/>
      <c r="C111" s="4"/>
      <c r="D111" s="4"/>
      <c r="E111" s="4"/>
      <c r="F111" s="17"/>
      <c r="G111" s="17"/>
      <c r="H111" s="4"/>
      <c r="I111" s="4"/>
      <c r="J111" s="4"/>
      <c r="K111" s="4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126"/>
      <c r="AI111" s="8"/>
      <c r="AJ111" s="8"/>
      <c r="AK111" s="11">
        <f t="shared" si="13"/>
        <v>0</v>
      </c>
      <c r="AL111" s="8"/>
      <c r="AM111" s="8"/>
      <c r="AN111" s="8"/>
      <c r="AO111" s="8"/>
      <c r="AP111" s="7">
        <f t="shared" si="16"/>
        <v>0</v>
      </c>
      <c r="AQ111" s="8"/>
      <c r="AR111" s="7">
        <v>5</v>
      </c>
      <c r="AS111" s="7">
        <f t="shared" si="15"/>
        <v>0</v>
      </c>
      <c r="AT111" s="8"/>
      <c r="AU111" s="8"/>
      <c r="AV111" s="8"/>
      <c r="AW111" s="8"/>
      <c r="AX111" s="9">
        <f t="shared" si="17"/>
        <v>0</v>
      </c>
      <c r="AY111" s="225"/>
      <c r="AZ111" s="225"/>
      <c r="BA111" s="225"/>
      <c r="BB111" s="225"/>
      <c r="BC111" s="35"/>
      <c r="BD111" s="31"/>
    </row>
    <row r="112" spans="1:183" s="13" customFormat="1" x14ac:dyDescent="0.25">
      <c r="A112" s="214"/>
      <c r="B112" s="4"/>
      <c r="C112" s="4"/>
      <c r="D112" s="4"/>
      <c r="E112" s="4"/>
      <c r="F112" s="4"/>
      <c r="G112" s="12"/>
      <c r="H112" s="12"/>
      <c r="I112" s="12"/>
      <c r="J112" s="12"/>
      <c r="K112" s="1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128"/>
      <c r="AI112" s="11"/>
      <c r="AJ112" s="11"/>
      <c r="AK112" s="11">
        <f t="shared" si="13"/>
        <v>0</v>
      </c>
      <c r="AL112" s="11"/>
      <c r="AM112" s="11"/>
      <c r="AN112" s="11"/>
      <c r="AO112" s="11"/>
      <c r="AP112" s="7">
        <f t="shared" si="16"/>
        <v>0</v>
      </c>
      <c r="AQ112" s="11"/>
      <c r="AR112" s="7">
        <v>5</v>
      </c>
      <c r="AS112" s="7">
        <f t="shared" si="15"/>
        <v>0</v>
      </c>
      <c r="AT112" s="8"/>
      <c r="AU112" s="8"/>
      <c r="AV112" s="8"/>
      <c r="AW112" s="8"/>
      <c r="AX112" s="9">
        <f t="shared" si="17"/>
        <v>0</v>
      </c>
      <c r="AY112" s="225"/>
      <c r="AZ112" s="225"/>
      <c r="BA112" s="225"/>
      <c r="BB112" s="225"/>
      <c r="BC112" s="33"/>
      <c r="BD112" s="12"/>
    </row>
    <row r="113" spans="1:183" s="13" customFormat="1" x14ac:dyDescent="0.25">
      <c r="A113" s="188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5"/>
      <c r="AI113" s="7"/>
      <c r="AJ113" s="7"/>
      <c r="AK113" s="11">
        <f t="shared" si="13"/>
        <v>0</v>
      </c>
      <c r="AL113" s="7"/>
      <c r="AM113" s="7"/>
      <c r="AN113" s="7"/>
      <c r="AO113" s="7"/>
      <c r="AP113" s="7">
        <f t="shared" si="16"/>
        <v>0</v>
      </c>
      <c r="AQ113" s="7"/>
      <c r="AR113" s="7">
        <v>5</v>
      </c>
      <c r="AS113" s="7">
        <f t="shared" si="15"/>
        <v>0</v>
      </c>
      <c r="AT113" s="8"/>
      <c r="AU113" s="8"/>
      <c r="AV113" s="8"/>
      <c r="AW113" s="8"/>
      <c r="AX113" s="9">
        <f t="shared" si="17"/>
        <v>0</v>
      </c>
      <c r="AY113" s="225"/>
      <c r="AZ113" s="225"/>
      <c r="BA113" s="225"/>
      <c r="BB113" s="225"/>
      <c r="BC113" s="33"/>
      <c r="BD113" s="12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</row>
    <row r="114" spans="1:183" s="13" customFormat="1" x14ac:dyDescent="0.25">
      <c r="A114" s="7"/>
      <c r="B114" s="4"/>
      <c r="C114" s="4"/>
      <c r="D114" s="4"/>
      <c r="E114" s="4"/>
      <c r="F114" s="4"/>
      <c r="G114" s="4"/>
      <c r="H114" s="20"/>
      <c r="I114" s="20"/>
      <c r="J114" s="20"/>
      <c r="K114" s="2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5"/>
      <c r="AI114" s="8"/>
      <c r="AJ114" s="8"/>
      <c r="AK114" s="11">
        <f t="shared" si="13"/>
        <v>0</v>
      </c>
      <c r="AL114" s="8"/>
      <c r="AM114" s="8"/>
      <c r="AN114" s="8"/>
      <c r="AO114" s="8"/>
      <c r="AP114" s="7">
        <f t="shared" si="16"/>
        <v>0</v>
      </c>
      <c r="AQ114" s="8"/>
      <c r="AR114" s="7">
        <v>5</v>
      </c>
      <c r="AS114" s="7">
        <f t="shared" si="15"/>
        <v>0</v>
      </c>
      <c r="AT114" s="8"/>
      <c r="AU114" s="8"/>
      <c r="AV114" s="8"/>
      <c r="AW114" s="8"/>
      <c r="AX114" s="9">
        <f t="shared" si="17"/>
        <v>0</v>
      </c>
      <c r="AY114" s="225"/>
      <c r="AZ114" s="225"/>
      <c r="BA114" s="225"/>
      <c r="BB114" s="225"/>
      <c r="BC114" s="33"/>
      <c r="BD114" s="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</row>
    <row r="115" spans="1:183" s="13" customFormat="1" x14ac:dyDescent="0.25">
      <c r="A115" s="7"/>
      <c r="B115" s="4"/>
      <c r="C115" s="4"/>
      <c r="D115" s="4"/>
      <c r="E115" s="4"/>
      <c r="F115" s="4"/>
      <c r="G115" s="4"/>
      <c r="H115" s="20"/>
      <c r="I115" s="20"/>
      <c r="J115" s="20"/>
      <c r="K115" s="2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5"/>
      <c r="AI115" s="7"/>
      <c r="AJ115" s="7"/>
      <c r="AK115" s="11">
        <f t="shared" si="13"/>
        <v>0</v>
      </c>
      <c r="AL115" s="7"/>
      <c r="AM115" s="7"/>
      <c r="AN115" s="7"/>
      <c r="AO115" s="7"/>
      <c r="AP115" s="7">
        <f t="shared" si="16"/>
        <v>0</v>
      </c>
      <c r="AQ115" s="7"/>
      <c r="AR115" s="7">
        <v>5</v>
      </c>
      <c r="AS115" s="7">
        <f t="shared" si="15"/>
        <v>0</v>
      </c>
      <c r="AT115" s="8"/>
      <c r="AU115" s="8"/>
      <c r="AV115" s="8"/>
      <c r="AW115" s="8"/>
      <c r="AX115" s="9">
        <f t="shared" si="17"/>
        <v>0</v>
      </c>
      <c r="AY115" s="225"/>
      <c r="AZ115" s="225"/>
      <c r="BA115" s="225"/>
      <c r="BB115" s="225"/>
      <c r="BC115" s="33"/>
      <c r="BD115" s="4"/>
      <c r="BE115"/>
      <c r="BF115"/>
      <c r="BG115"/>
      <c r="BH115"/>
      <c r="BI115"/>
      <c r="BJ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</row>
    <row r="116" spans="1:183" x14ac:dyDescent="0.25">
      <c r="A116" s="7"/>
      <c r="B116" s="4"/>
      <c r="C116" s="4"/>
      <c r="D116" s="4"/>
      <c r="E116" s="4"/>
      <c r="F116" s="17"/>
      <c r="G116" s="17"/>
      <c r="H116" s="20"/>
      <c r="I116" s="20"/>
      <c r="J116" s="20"/>
      <c r="K116" s="20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126"/>
      <c r="AI116" s="7"/>
      <c r="AJ116" s="7"/>
      <c r="AK116" s="11">
        <f t="shared" si="13"/>
        <v>0</v>
      </c>
      <c r="AL116" s="7"/>
      <c r="AM116" s="7"/>
      <c r="AN116" s="7"/>
      <c r="AO116" s="7"/>
      <c r="AP116" s="7">
        <f t="shared" si="16"/>
        <v>0</v>
      </c>
      <c r="AQ116" s="7"/>
      <c r="AR116" s="7">
        <v>5</v>
      </c>
      <c r="AS116" s="7">
        <f t="shared" si="15"/>
        <v>0</v>
      </c>
      <c r="AT116" s="8"/>
      <c r="AU116" s="8"/>
      <c r="AV116" s="8"/>
      <c r="AW116" s="8"/>
      <c r="AX116" s="9">
        <f t="shared" si="17"/>
        <v>0</v>
      </c>
      <c r="AY116" s="225"/>
      <c r="AZ116" s="225"/>
      <c r="BA116" s="225"/>
      <c r="BB116" s="225"/>
      <c r="BC116" s="35"/>
      <c r="BD116" s="31"/>
    </row>
    <row r="117" spans="1:183" s="13" customFormat="1" x14ac:dyDescent="0.25">
      <c r="A117" s="7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5"/>
      <c r="AI117" s="7"/>
      <c r="AJ117" s="7"/>
      <c r="AK117" s="11">
        <f t="shared" si="13"/>
        <v>0</v>
      </c>
      <c r="AL117" s="7"/>
      <c r="AM117" s="7"/>
      <c r="AN117" s="7"/>
      <c r="AO117" s="7"/>
      <c r="AP117" s="7">
        <f t="shared" si="16"/>
        <v>0</v>
      </c>
      <c r="AQ117" s="7"/>
      <c r="AR117" s="7">
        <v>5</v>
      </c>
      <c r="AS117" s="7">
        <f t="shared" si="15"/>
        <v>0</v>
      </c>
      <c r="AT117" s="8"/>
      <c r="AU117" s="8"/>
      <c r="AV117" s="8"/>
      <c r="AW117" s="8"/>
      <c r="AX117" s="9">
        <f t="shared" si="17"/>
        <v>0</v>
      </c>
      <c r="AY117" s="225"/>
      <c r="AZ117" s="225"/>
      <c r="BA117" s="225"/>
      <c r="BB117" s="225"/>
      <c r="BC117" s="33"/>
      <c r="BD117" s="4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</row>
    <row r="118" spans="1:183" s="13" customFormat="1" x14ac:dyDescent="0.25">
      <c r="A118" s="188"/>
      <c r="B118" s="4"/>
      <c r="C118" s="4"/>
      <c r="D118" s="4"/>
      <c r="E118" s="4"/>
      <c r="F118" s="17"/>
      <c r="G118" s="17"/>
      <c r="H118" s="17"/>
      <c r="I118" s="17"/>
      <c r="J118" s="17"/>
      <c r="K118" s="17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126"/>
      <c r="AI118" s="39"/>
      <c r="AJ118" s="39"/>
      <c r="AK118" s="11">
        <f t="shared" si="13"/>
        <v>0</v>
      </c>
      <c r="AL118" s="39"/>
      <c r="AM118" s="39"/>
      <c r="AN118" s="39"/>
      <c r="AO118" s="39"/>
      <c r="AP118" s="7">
        <f t="shared" si="16"/>
        <v>0</v>
      </c>
      <c r="AQ118" s="39"/>
      <c r="AR118" s="7">
        <v>5</v>
      </c>
      <c r="AS118" s="7">
        <f t="shared" si="15"/>
        <v>0</v>
      </c>
      <c r="AT118" s="18"/>
      <c r="AU118" s="18"/>
      <c r="AV118" s="18"/>
      <c r="AW118" s="18"/>
      <c r="AX118" s="9">
        <f t="shared" si="17"/>
        <v>0</v>
      </c>
      <c r="AY118" s="225"/>
      <c r="AZ118" s="225"/>
      <c r="BA118" s="225"/>
      <c r="BB118" s="225"/>
      <c r="BC118" s="33"/>
      <c r="BD118" s="4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</row>
    <row r="119" spans="1:183" s="13" customFormat="1" x14ac:dyDescent="0.25">
      <c r="A119" s="39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5"/>
      <c r="AI119" s="7"/>
      <c r="AJ119" s="7"/>
      <c r="AK119" s="11">
        <f t="shared" si="13"/>
        <v>0</v>
      </c>
      <c r="AL119" s="7"/>
      <c r="AM119" s="7"/>
      <c r="AN119" s="7"/>
      <c r="AO119" s="7"/>
      <c r="AP119" s="7">
        <f t="shared" si="16"/>
        <v>0</v>
      </c>
      <c r="AQ119" s="7"/>
      <c r="AR119" s="7">
        <v>5</v>
      </c>
      <c r="AS119" s="7">
        <f t="shared" si="15"/>
        <v>0</v>
      </c>
      <c r="AT119" s="8"/>
      <c r="AU119" s="8"/>
      <c r="AV119" s="8"/>
      <c r="AW119" s="8"/>
      <c r="AX119" s="9">
        <f t="shared" si="17"/>
        <v>0</v>
      </c>
      <c r="AY119" s="225"/>
      <c r="AZ119" s="225"/>
      <c r="BA119" s="225"/>
      <c r="BB119" s="225"/>
      <c r="BC119" s="33"/>
      <c r="BD119" s="4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</row>
    <row r="120" spans="1:183" s="13" customFormat="1" x14ac:dyDescent="0.25">
      <c r="A120" s="39"/>
      <c r="B120" s="4"/>
      <c r="C120" s="4"/>
      <c r="D120" s="4"/>
      <c r="E120" s="4"/>
      <c r="F120" s="17"/>
      <c r="G120" s="17"/>
      <c r="H120" s="4"/>
      <c r="I120" s="4"/>
      <c r="J120" s="4"/>
      <c r="K120" s="4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5"/>
      <c r="AI120" s="7"/>
      <c r="AJ120" s="7"/>
      <c r="AK120" s="11">
        <f t="shared" si="13"/>
        <v>0</v>
      </c>
      <c r="AL120" s="7"/>
      <c r="AM120" s="7"/>
      <c r="AN120" s="7"/>
      <c r="AO120" s="7"/>
      <c r="AP120" s="7">
        <f t="shared" si="16"/>
        <v>0</v>
      </c>
      <c r="AQ120" s="7"/>
      <c r="AR120" s="7">
        <v>5</v>
      </c>
      <c r="AS120" s="7">
        <f t="shared" si="15"/>
        <v>0</v>
      </c>
      <c r="AT120" s="8"/>
      <c r="AU120" s="8"/>
      <c r="AV120" s="8"/>
      <c r="AW120" s="8"/>
      <c r="AX120" s="9">
        <f t="shared" si="17"/>
        <v>0</v>
      </c>
      <c r="AY120" s="225"/>
      <c r="AZ120" s="225"/>
      <c r="BA120" s="225"/>
      <c r="BB120" s="225"/>
      <c r="BC120" s="32"/>
      <c r="BD120" s="4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</row>
    <row r="121" spans="1:183" x14ac:dyDescent="0.25">
      <c r="A121" s="39"/>
      <c r="B121" s="4"/>
      <c r="C121" s="4"/>
      <c r="D121" s="4"/>
      <c r="E121" s="4"/>
      <c r="F121" s="17"/>
      <c r="G121" s="17"/>
      <c r="H121" s="17"/>
      <c r="I121" s="17"/>
      <c r="J121" s="17"/>
      <c r="K121" s="17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126"/>
      <c r="AI121" s="39"/>
      <c r="AJ121" s="39"/>
      <c r="AK121" s="11">
        <f t="shared" si="13"/>
        <v>0</v>
      </c>
      <c r="AL121" s="39"/>
      <c r="AM121" s="39"/>
      <c r="AN121" s="39"/>
      <c r="AO121" s="39"/>
      <c r="AP121" s="7">
        <f t="shared" si="16"/>
        <v>0</v>
      </c>
      <c r="AQ121" s="39"/>
      <c r="AR121" s="7">
        <v>5</v>
      </c>
      <c r="AS121" s="7">
        <f t="shared" si="15"/>
        <v>0</v>
      </c>
      <c r="AT121" s="18"/>
      <c r="AU121" s="18"/>
      <c r="AV121" s="18"/>
      <c r="AW121" s="18"/>
      <c r="AX121" s="9">
        <f t="shared" si="17"/>
        <v>0</v>
      </c>
      <c r="AY121" s="225"/>
      <c r="AZ121" s="225"/>
      <c r="BA121" s="225"/>
      <c r="BB121" s="225"/>
      <c r="BC121" s="32"/>
      <c r="BD121" s="17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</row>
    <row r="122" spans="1:183" x14ac:dyDescent="0.25">
      <c r="A122" s="39"/>
      <c r="B122" s="4"/>
      <c r="C122" s="4"/>
      <c r="D122" s="4"/>
      <c r="E122" s="4"/>
      <c r="F122" s="17"/>
      <c r="G122" s="17"/>
      <c r="H122" s="17"/>
      <c r="I122" s="17"/>
      <c r="J122" s="17"/>
      <c r="K122" s="17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126"/>
      <c r="AI122" s="39"/>
      <c r="AJ122" s="39"/>
      <c r="AK122" s="11">
        <f t="shared" si="13"/>
        <v>0</v>
      </c>
      <c r="AL122" s="39"/>
      <c r="AM122" s="39"/>
      <c r="AN122" s="39"/>
      <c r="AO122" s="39"/>
      <c r="AP122" s="7">
        <f t="shared" si="16"/>
        <v>0</v>
      </c>
      <c r="AQ122" s="39"/>
      <c r="AR122" s="7">
        <v>5</v>
      </c>
      <c r="AS122" s="7">
        <f t="shared" si="15"/>
        <v>0</v>
      </c>
      <c r="AT122" s="18"/>
      <c r="AU122" s="18"/>
      <c r="AV122" s="18"/>
      <c r="AW122" s="18"/>
      <c r="AX122" s="9">
        <f t="shared" si="17"/>
        <v>0</v>
      </c>
      <c r="AY122" s="225"/>
      <c r="AZ122" s="225"/>
      <c r="BA122" s="225"/>
      <c r="BB122" s="225"/>
      <c r="BC122" s="32"/>
      <c r="BD122" s="17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</row>
    <row r="123" spans="1:183" x14ac:dyDescent="0.25">
      <c r="A123" s="39"/>
      <c r="B123" s="12"/>
      <c r="C123" s="12"/>
      <c r="D123" s="12"/>
      <c r="E123" s="12"/>
      <c r="F123" s="4"/>
      <c r="G123" s="12"/>
      <c r="H123" s="12"/>
      <c r="I123" s="12"/>
      <c r="J123" s="12"/>
      <c r="K123" s="1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126"/>
      <c r="AI123" s="11"/>
      <c r="AJ123" s="11"/>
      <c r="AK123" s="11">
        <f t="shared" si="13"/>
        <v>0</v>
      </c>
      <c r="AL123" s="11"/>
      <c r="AM123" s="11"/>
      <c r="AN123" s="11"/>
      <c r="AO123" s="11"/>
      <c r="AP123" s="7">
        <f t="shared" si="16"/>
        <v>0</v>
      </c>
      <c r="AQ123" s="11"/>
      <c r="AR123" s="7">
        <v>5</v>
      </c>
      <c r="AS123" s="7">
        <f t="shared" si="15"/>
        <v>0</v>
      </c>
      <c r="AT123" s="8"/>
      <c r="AU123" s="8"/>
      <c r="AV123" s="8"/>
      <c r="AW123" s="8"/>
      <c r="AX123" s="9">
        <f t="shared" si="17"/>
        <v>0</v>
      </c>
      <c r="AY123" s="225"/>
      <c r="AZ123" s="225"/>
      <c r="BA123" s="225"/>
      <c r="BB123" s="225"/>
      <c r="BD123" s="12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</row>
    <row r="124" spans="1:183" x14ac:dyDescent="0.25">
      <c r="A124" s="188"/>
      <c r="B124" s="12"/>
      <c r="C124" s="12"/>
      <c r="D124" s="12"/>
      <c r="E124" s="12"/>
      <c r="F124" s="17"/>
      <c r="G124" s="17"/>
      <c r="H124" s="4"/>
      <c r="I124" s="4"/>
      <c r="J124" s="4"/>
      <c r="K124" s="4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126"/>
      <c r="AI124" s="7"/>
      <c r="AJ124" s="7"/>
      <c r="AK124" s="11">
        <f t="shared" si="13"/>
        <v>0</v>
      </c>
      <c r="AL124" s="7"/>
      <c r="AM124" s="7"/>
      <c r="AN124" s="7"/>
      <c r="AO124" s="7"/>
      <c r="AP124" s="7">
        <f t="shared" si="16"/>
        <v>0</v>
      </c>
      <c r="AQ124" s="7"/>
      <c r="AR124" s="7">
        <v>5</v>
      </c>
      <c r="AS124" s="7">
        <f t="shared" si="15"/>
        <v>0</v>
      </c>
      <c r="AT124" s="8"/>
      <c r="AU124" s="8"/>
      <c r="AV124" s="8"/>
      <c r="AW124" s="8"/>
      <c r="AX124" s="9">
        <f t="shared" si="17"/>
        <v>0</v>
      </c>
      <c r="AY124" s="225"/>
      <c r="AZ124" s="225"/>
      <c r="BA124" s="225"/>
      <c r="BB124" s="225"/>
      <c r="BC124" s="35"/>
      <c r="BD124" s="31"/>
    </row>
    <row r="125" spans="1:183" s="13" customFormat="1" x14ac:dyDescent="0.25">
      <c r="A125" s="39"/>
      <c r="B125" s="12"/>
      <c r="C125" s="12"/>
      <c r="D125" s="12"/>
      <c r="E125" s="12"/>
      <c r="F125" s="4"/>
      <c r="G125" s="4"/>
      <c r="H125" s="20"/>
      <c r="I125" s="20"/>
      <c r="J125" s="20"/>
      <c r="K125" s="2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5"/>
      <c r="AI125" s="7"/>
      <c r="AJ125" s="7"/>
      <c r="AK125" s="11">
        <f t="shared" si="13"/>
        <v>0</v>
      </c>
      <c r="AL125" s="7"/>
      <c r="AM125" s="7"/>
      <c r="AN125" s="7"/>
      <c r="AO125" s="7"/>
      <c r="AP125" s="7">
        <f t="shared" si="16"/>
        <v>0</v>
      </c>
      <c r="AQ125" s="7"/>
      <c r="AR125" s="7">
        <v>5</v>
      </c>
      <c r="AS125" s="7">
        <f t="shared" si="15"/>
        <v>0</v>
      </c>
      <c r="AT125" s="8"/>
      <c r="AU125" s="8"/>
      <c r="AV125" s="8"/>
      <c r="AW125" s="8"/>
      <c r="AX125" s="9">
        <f t="shared" si="17"/>
        <v>0</v>
      </c>
      <c r="AY125" s="225"/>
      <c r="AZ125" s="225"/>
      <c r="BA125" s="225"/>
      <c r="BB125" s="225"/>
      <c r="BC125" s="32"/>
      <c r="BD125" s="4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</row>
    <row r="126" spans="1:183" s="13" customFormat="1" x14ac:dyDescent="0.25">
      <c r="A126" s="39"/>
      <c r="B126" s="12"/>
      <c r="C126" s="12"/>
      <c r="D126" s="12"/>
      <c r="E126" s="12"/>
      <c r="F126" s="4"/>
      <c r="G126" s="4"/>
      <c r="H126" s="20"/>
      <c r="I126" s="20"/>
      <c r="J126" s="20"/>
      <c r="K126" s="2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5"/>
      <c r="AI126" s="7"/>
      <c r="AJ126" s="7"/>
      <c r="AK126" s="11">
        <f t="shared" si="13"/>
        <v>0</v>
      </c>
      <c r="AL126" s="7"/>
      <c r="AM126" s="7"/>
      <c r="AN126" s="7"/>
      <c r="AO126" s="7"/>
      <c r="AP126" s="7">
        <f t="shared" si="16"/>
        <v>0</v>
      </c>
      <c r="AQ126" s="7"/>
      <c r="AR126" s="7">
        <v>5</v>
      </c>
      <c r="AS126" s="7">
        <f t="shared" si="15"/>
        <v>0</v>
      </c>
      <c r="AT126" s="8"/>
      <c r="AU126" s="8"/>
      <c r="AV126" s="8"/>
      <c r="AW126" s="8"/>
      <c r="AX126" s="9">
        <f t="shared" si="17"/>
        <v>0</v>
      </c>
      <c r="AY126" s="225"/>
      <c r="AZ126" s="225"/>
      <c r="BA126" s="225"/>
      <c r="BB126" s="225"/>
      <c r="BC126" s="32"/>
      <c r="BD126" s="4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</row>
    <row r="127" spans="1:183" s="13" customFormat="1" x14ac:dyDescent="0.25">
      <c r="A127" s="39"/>
      <c r="B127" s="12"/>
      <c r="C127" s="12"/>
      <c r="D127" s="12"/>
      <c r="E127" s="12"/>
      <c r="F127" s="17"/>
      <c r="G127" s="17"/>
      <c r="H127" s="17"/>
      <c r="I127" s="17"/>
      <c r="J127" s="17"/>
      <c r="K127" s="17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5"/>
      <c r="AI127" s="39"/>
      <c r="AJ127" s="39"/>
      <c r="AK127" s="11">
        <f t="shared" si="13"/>
        <v>0</v>
      </c>
      <c r="AL127" s="39"/>
      <c r="AM127" s="39"/>
      <c r="AN127" s="39"/>
      <c r="AO127" s="39"/>
      <c r="AP127" s="7">
        <f t="shared" si="16"/>
        <v>0</v>
      </c>
      <c r="AQ127" s="39"/>
      <c r="AR127" s="7">
        <v>5</v>
      </c>
      <c r="AS127" s="7">
        <f t="shared" ref="AS127:AS138" si="18">AR127*AQ127</f>
        <v>0</v>
      </c>
      <c r="AT127" s="18"/>
      <c r="AU127" s="18"/>
      <c r="AV127" s="18"/>
      <c r="AW127" s="18"/>
      <c r="AX127" s="9">
        <f t="shared" si="17"/>
        <v>0</v>
      </c>
      <c r="AY127" s="225"/>
      <c r="AZ127" s="225"/>
      <c r="BA127" s="225"/>
      <c r="BB127" s="225"/>
      <c r="BC127" s="32"/>
      <c r="BD127" s="17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</row>
    <row r="128" spans="1:183" s="13" customFormat="1" x14ac:dyDescent="0.25">
      <c r="A128" s="39"/>
      <c r="B128" s="12"/>
      <c r="C128" s="12"/>
      <c r="D128" s="12"/>
      <c r="E128" s="12"/>
      <c r="F128" s="78"/>
      <c r="G128" s="17"/>
      <c r="H128" s="17"/>
      <c r="I128" s="17"/>
      <c r="J128" s="17"/>
      <c r="K128" s="17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5"/>
      <c r="AI128" s="39"/>
      <c r="AJ128" s="39"/>
      <c r="AK128" s="11">
        <f t="shared" si="13"/>
        <v>0</v>
      </c>
      <c r="AL128" s="39"/>
      <c r="AM128" s="39"/>
      <c r="AN128" s="39"/>
      <c r="AO128" s="39"/>
      <c r="AP128" s="7">
        <f t="shared" si="16"/>
        <v>0</v>
      </c>
      <c r="AQ128" s="39"/>
      <c r="AR128" s="7">
        <v>5</v>
      </c>
      <c r="AS128" s="7">
        <f t="shared" si="18"/>
        <v>0</v>
      </c>
      <c r="AT128" s="18"/>
      <c r="AU128" s="18"/>
      <c r="AV128" s="18"/>
      <c r="AW128" s="18"/>
      <c r="AX128" s="9">
        <f t="shared" si="17"/>
        <v>0</v>
      </c>
      <c r="AY128" s="225"/>
      <c r="AZ128" s="225"/>
      <c r="BA128" s="225"/>
      <c r="BB128" s="225"/>
      <c r="BC128" s="32"/>
      <c r="BD128" s="17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</row>
    <row r="129" spans="1:183" s="13" customFormat="1" x14ac:dyDescent="0.25">
      <c r="A129" s="121"/>
      <c r="B129" s="12"/>
      <c r="C129" s="12"/>
      <c r="D129" s="12"/>
      <c r="E129" s="12"/>
      <c r="F129" s="78"/>
      <c r="G129" s="78"/>
      <c r="H129" s="78"/>
      <c r="I129" s="78"/>
      <c r="J129" s="78"/>
      <c r="K129" s="78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128"/>
      <c r="AI129" s="121"/>
      <c r="AJ129" s="121"/>
      <c r="AK129" s="11">
        <f t="shared" si="13"/>
        <v>0</v>
      </c>
      <c r="AL129" s="121"/>
      <c r="AM129" s="121"/>
      <c r="AN129" s="121"/>
      <c r="AO129" s="121"/>
      <c r="AP129" s="7">
        <f t="shared" si="16"/>
        <v>0</v>
      </c>
      <c r="AQ129" s="121"/>
      <c r="AR129" s="7">
        <v>5</v>
      </c>
      <c r="AS129" s="7">
        <f t="shared" si="18"/>
        <v>0</v>
      </c>
      <c r="AT129" s="122"/>
      <c r="AU129" s="122"/>
      <c r="AV129" s="122"/>
      <c r="AW129" s="122"/>
      <c r="AX129" s="9">
        <f t="shared" si="17"/>
        <v>0</v>
      </c>
      <c r="AY129" s="227"/>
      <c r="AZ129" s="227"/>
      <c r="BA129" s="227"/>
      <c r="BB129" s="227"/>
      <c r="BC129" s="32"/>
      <c r="BD129" s="78"/>
      <c r="BE129" s="123"/>
      <c r="BF129" s="123"/>
      <c r="BG129" s="123"/>
      <c r="BH129" s="123"/>
      <c r="BI129" s="123"/>
      <c r="BJ129" s="123"/>
      <c r="BK129" s="123"/>
      <c r="BL129" s="123"/>
      <c r="BM129" s="123"/>
      <c r="BN129" s="123"/>
      <c r="BO129" s="123"/>
      <c r="BP129" s="123"/>
      <c r="BQ129" s="123"/>
      <c r="BR129" s="123"/>
      <c r="BS129" s="123"/>
      <c r="BT129" s="123"/>
      <c r="BU129" s="123"/>
      <c r="BV129" s="123"/>
      <c r="BW129" s="123"/>
      <c r="BX129" s="123"/>
      <c r="BY129" s="123"/>
      <c r="BZ129" s="123"/>
      <c r="CA129" s="123"/>
      <c r="CB129" s="123"/>
      <c r="CC129" s="123"/>
      <c r="CD129" s="123"/>
      <c r="CE129" s="123"/>
      <c r="CF129" s="123"/>
      <c r="CG129" s="123"/>
      <c r="CH129" s="123"/>
      <c r="CI129" s="123"/>
      <c r="CJ129" s="123"/>
      <c r="CK129" s="123"/>
      <c r="CL129" s="123"/>
      <c r="CM129" s="123"/>
      <c r="CN129" s="123"/>
      <c r="CO129" s="123"/>
      <c r="CP129" s="123"/>
      <c r="CQ129" s="123"/>
      <c r="CR129" s="123"/>
      <c r="CS129" s="123"/>
      <c r="CT129" s="123"/>
      <c r="CU129" s="123"/>
      <c r="CV129" s="123"/>
      <c r="CW129" s="123"/>
      <c r="CX129" s="123"/>
      <c r="CY129" s="123"/>
      <c r="CZ129" s="123"/>
      <c r="DA129" s="123"/>
      <c r="DB129" s="123"/>
      <c r="DC129" s="123"/>
      <c r="DD129" s="123"/>
      <c r="DE129" s="123"/>
      <c r="DF129" s="123"/>
      <c r="DG129" s="123"/>
      <c r="DH129" s="123"/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3"/>
      <c r="EH129" s="123"/>
      <c r="EI129" s="123"/>
      <c r="EJ129" s="123"/>
      <c r="EK129" s="123"/>
      <c r="EL129" s="123"/>
      <c r="EM129" s="123"/>
      <c r="EN129" s="123"/>
      <c r="EO129" s="123"/>
      <c r="EP129" s="123"/>
      <c r="EQ129" s="123"/>
      <c r="ER129" s="123"/>
      <c r="ES129" s="123"/>
      <c r="ET129" s="123"/>
      <c r="EU129" s="123"/>
      <c r="EV129" s="123"/>
      <c r="EW129" s="123"/>
      <c r="EX129" s="123"/>
      <c r="EY129" s="123"/>
      <c r="EZ129" s="123"/>
      <c r="FA129" s="123"/>
      <c r="FB129" s="123"/>
      <c r="FC129" s="123"/>
      <c r="FD129" s="123"/>
      <c r="FE129" s="123"/>
      <c r="FF129" s="123"/>
      <c r="FG129" s="123"/>
      <c r="FH129" s="123"/>
      <c r="FI129" s="123"/>
      <c r="FJ129" s="123"/>
      <c r="FK129" s="123"/>
      <c r="FL129" s="123"/>
      <c r="FM129" s="123"/>
      <c r="FN129" s="123"/>
      <c r="FO129" s="123"/>
      <c r="FP129" s="123"/>
      <c r="FQ129" s="123"/>
      <c r="FR129" s="123"/>
      <c r="FS129" s="123"/>
      <c r="FT129" s="123"/>
      <c r="FU129" s="123"/>
      <c r="FV129" s="123"/>
      <c r="FW129" s="123"/>
      <c r="FX129" s="123"/>
      <c r="FY129" s="123"/>
      <c r="FZ129" s="123"/>
      <c r="GA129" s="123"/>
    </row>
    <row r="130" spans="1:183" s="13" customFormat="1" x14ac:dyDescent="0.25">
      <c r="A130" s="39"/>
      <c r="B130" s="12"/>
      <c r="C130" s="12"/>
      <c r="D130" s="12"/>
      <c r="E130" s="12"/>
      <c r="F130" s="78"/>
      <c r="G130" s="17"/>
      <c r="H130" s="17"/>
      <c r="I130" s="17"/>
      <c r="J130" s="17"/>
      <c r="K130" s="17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126"/>
      <c r="AI130" s="39"/>
      <c r="AJ130" s="39"/>
      <c r="AK130" s="11">
        <f t="shared" si="13"/>
        <v>0</v>
      </c>
      <c r="AL130" s="39"/>
      <c r="AM130" s="39"/>
      <c r="AN130" s="39"/>
      <c r="AO130" s="39"/>
      <c r="AP130" s="7">
        <f t="shared" si="16"/>
        <v>0</v>
      </c>
      <c r="AQ130" s="39"/>
      <c r="AR130" s="7">
        <v>5</v>
      </c>
      <c r="AS130" s="7">
        <f t="shared" si="18"/>
        <v>0</v>
      </c>
      <c r="AT130" s="18"/>
      <c r="AU130" s="18"/>
      <c r="AV130" s="18"/>
      <c r="AW130" s="18"/>
      <c r="AX130" s="9">
        <f t="shared" si="17"/>
        <v>0</v>
      </c>
      <c r="AY130" s="225"/>
      <c r="AZ130" s="225"/>
      <c r="BA130" s="225"/>
      <c r="BB130" s="225"/>
      <c r="BC130" s="33"/>
      <c r="BD130" s="17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</row>
    <row r="131" spans="1:183" s="13" customFormat="1" x14ac:dyDescent="0.25">
      <c r="A131" s="7"/>
      <c r="B131" s="12"/>
      <c r="C131" s="12"/>
      <c r="D131" s="12"/>
      <c r="E131" s="12"/>
      <c r="F131" s="12"/>
      <c r="G131" s="4"/>
      <c r="H131" s="4"/>
      <c r="I131" s="4"/>
      <c r="J131" s="4"/>
      <c r="K131" s="4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5"/>
      <c r="AI131" s="7"/>
      <c r="AJ131" s="7"/>
      <c r="AK131" s="11">
        <f t="shared" si="13"/>
        <v>0</v>
      </c>
      <c r="AL131" s="7"/>
      <c r="AM131" s="7"/>
      <c r="AN131" s="7"/>
      <c r="AO131" s="7"/>
      <c r="AP131" s="7">
        <f t="shared" si="16"/>
        <v>0</v>
      </c>
      <c r="AQ131" s="7"/>
      <c r="AR131" s="7">
        <v>5</v>
      </c>
      <c r="AS131" s="7">
        <f t="shared" si="18"/>
        <v>0</v>
      </c>
      <c r="AT131" s="9"/>
      <c r="AU131" s="9"/>
      <c r="AV131" s="9"/>
      <c r="AW131" s="9"/>
      <c r="AX131" s="9">
        <f t="shared" si="17"/>
        <v>0</v>
      </c>
      <c r="AY131" s="225"/>
      <c r="AZ131" s="225"/>
      <c r="BA131" s="225"/>
      <c r="BB131" s="225"/>
      <c r="BC131" s="32"/>
      <c r="BD131" s="12"/>
    </row>
    <row r="132" spans="1:183" s="13" customFormat="1" x14ac:dyDescent="0.25">
      <c r="A132" s="7"/>
      <c r="B132" s="12"/>
      <c r="C132" s="12"/>
      <c r="D132" s="12"/>
      <c r="E132" s="12"/>
      <c r="F132" s="78"/>
      <c r="G132" s="17"/>
      <c r="H132" s="4"/>
      <c r="I132" s="4"/>
      <c r="J132" s="4"/>
      <c r="K132" s="4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5"/>
      <c r="AI132" s="7"/>
      <c r="AJ132" s="7"/>
      <c r="AK132" s="11">
        <f t="shared" ref="AK132:AK195" si="19">AI132+AJ132</f>
        <v>0</v>
      </c>
      <c r="AL132" s="7"/>
      <c r="AM132" s="7"/>
      <c r="AN132" s="7"/>
      <c r="AO132" s="7"/>
      <c r="AP132" s="7">
        <f t="shared" si="16"/>
        <v>0</v>
      </c>
      <c r="AQ132" s="7"/>
      <c r="AR132" s="7">
        <v>5</v>
      </c>
      <c r="AS132" s="7">
        <f t="shared" si="18"/>
        <v>0</v>
      </c>
      <c r="AT132" s="9"/>
      <c r="AU132" s="9"/>
      <c r="AV132" s="9"/>
      <c r="AW132" s="9"/>
      <c r="AX132" s="9">
        <f t="shared" ref="AX132:AX163" si="20">AW132+AV132+AU132+AT132+AS132+AP132+AL132</f>
        <v>0</v>
      </c>
      <c r="AY132" s="225"/>
      <c r="AZ132" s="225"/>
      <c r="BA132" s="225"/>
      <c r="BB132" s="225"/>
      <c r="BC132" s="33"/>
      <c r="BD132" s="12"/>
    </row>
    <row r="133" spans="1:183" s="13" customFormat="1" x14ac:dyDescent="0.25">
      <c r="A133" s="7"/>
      <c r="B133" s="12"/>
      <c r="C133" s="12"/>
      <c r="D133" s="12"/>
      <c r="E133" s="12"/>
      <c r="F133" s="78"/>
      <c r="G133" s="17"/>
      <c r="H133" s="4"/>
      <c r="I133" s="4"/>
      <c r="J133" s="4"/>
      <c r="K133" s="4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5"/>
      <c r="AI133" s="7"/>
      <c r="AJ133" s="7"/>
      <c r="AK133" s="11">
        <f t="shared" si="19"/>
        <v>0</v>
      </c>
      <c r="AL133" s="7"/>
      <c r="AM133" s="7"/>
      <c r="AN133" s="7"/>
      <c r="AO133" s="7"/>
      <c r="AP133" s="7">
        <f t="shared" si="16"/>
        <v>0</v>
      </c>
      <c r="AQ133" s="7"/>
      <c r="AR133" s="7">
        <v>5</v>
      </c>
      <c r="AS133" s="7">
        <f t="shared" si="18"/>
        <v>0</v>
      </c>
      <c r="AT133" s="9"/>
      <c r="AU133" s="9"/>
      <c r="AV133" s="9"/>
      <c r="AW133" s="9"/>
      <c r="AX133" s="9">
        <f t="shared" si="20"/>
        <v>0</v>
      </c>
      <c r="AY133" s="225"/>
      <c r="AZ133" s="225"/>
      <c r="BA133" s="225"/>
      <c r="BB133" s="225"/>
      <c r="BC133" s="33"/>
      <c r="BD133" s="12"/>
    </row>
    <row r="134" spans="1:183" x14ac:dyDescent="0.25">
      <c r="A134" s="7"/>
      <c r="B134" s="17"/>
      <c r="C134" s="17"/>
      <c r="D134" s="17"/>
      <c r="E134" s="17"/>
      <c r="F134" s="4"/>
      <c r="G134" s="36"/>
      <c r="H134" s="4"/>
      <c r="I134" s="4"/>
      <c r="J134" s="4"/>
      <c r="K134" s="4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5"/>
      <c r="AI134" s="7"/>
      <c r="AJ134" s="7"/>
      <c r="AK134" s="11">
        <f t="shared" si="19"/>
        <v>0</v>
      </c>
      <c r="AL134" s="7"/>
      <c r="AM134" s="7"/>
      <c r="AN134" s="7"/>
      <c r="AO134" s="7"/>
      <c r="AP134" s="7">
        <f t="shared" si="16"/>
        <v>0</v>
      </c>
      <c r="AQ134" s="7"/>
      <c r="AR134" s="7">
        <v>5</v>
      </c>
      <c r="AS134" s="7">
        <f t="shared" si="18"/>
        <v>0</v>
      </c>
      <c r="AT134" s="8"/>
      <c r="AU134" s="8"/>
      <c r="AV134" s="8"/>
      <c r="AW134" s="8"/>
      <c r="AX134" s="9">
        <f t="shared" si="20"/>
        <v>0</v>
      </c>
      <c r="AY134" s="225"/>
      <c r="AZ134" s="225"/>
      <c r="BA134" s="225"/>
      <c r="BB134" s="225"/>
      <c r="BC134" s="34"/>
      <c r="BD134" s="4"/>
    </row>
    <row r="135" spans="1:183" x14ac:dyDescent="0.25">
      <c r="A135" s="214"/>
      <c r="B135" s="17"/>
      <c r="C135" s="17"/>
      <c r="D135" s="17"/>
      <c r="E135" s="17"/>
      <c r="F135" s="4"/>
      <c r="G135" s="4"/>
      <c r="H135" s="4"/>
      <c r="I135" s="4"/>
      <c r="J135" s="4"/>
      <c r="K135" s="4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5"/>
      <c r="AI135" s="7"/>
      <c r="AJ135" s="7"/>
      <c r="AK135" s="11">
        <f t="shared" si="19"/>
        <v>0</v>
      </c>
      <c r="AL135" s="7"/>
      <c r="AM135" s="7"/>
      <c r="AN135" s="7"/>
      <c r="AO135" s="7"/>
      <c r="AP135" s="7">
        <f t="shared" si="16"/>
        <v>0</v>
      </c>
      <c r="AQ135" s="7"/>
      <c r="AR135" s="7">
        <v>5</v>
      </c>
      <c r="AS135" s="7">
        <f t="shared" si="18"/>
        <v>0</v>
      </c>
      <c r="AT135" s="8"/>
      <c r="AU135" s="8"/>
      <c r="AV135" s="8"/>
      <c r="AW135" s="8"/>
      <c r="AX135" s="9">
        <f t="shared" si="20"/>
        <v>0</v>
      </c>
      <c r="AY135" s="225"/>
      <c r="AZ135" s="225"/>
      <c r="BA135" s="225"/>
      <c r="BB135" s="225"/>
      <c r="BC135" s="34"/>
      <c r="BD135" s="12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</row>
    <row r="136" spans="1:183" x14ac:dyDescent="0.25">
      <c r="A136" s="214"/>
      <c r="B136" s="17"/>
      <c r="C136" s="17"/>
      <c r="D136" s="17"/>
      <c r="E136" s="17"/>
      <c r="F136" s="4"/>
      <c r="G136" s="4"/>
      <c r="H136" s="4"/>
      <c r="I136" s="4"/>
      <c r="J136" s="4"/>
      <c r="K136" s="4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5"/>
      <c r="AI136" s="7"/>
      <c r="AJ136" s="7"/>
      <c r="AK136" s="11">
        <f t="shared" si="19"/>
        <v>0</v>
      </c>
      <c r="AL136" s="7"/>
      <c r="AM136" s="7"/>
      <c r="AN136" s="7"/>
      <c r="AO136" s="7"/>
      <c r="AP136" s="7">
        <f t="shared" si="16"/>
        <v>0</v>
      </c>
      <c r="AQ136" s="7"/>
      <c r="AR136" s="7">
        <v>5</v>
      </c>
      <c r="AS136" s="7">
        <f t="shared" si="18"/>
        <v>0</v>
      </c>
      <c r="AT136" s="8"/>
      <c r="AU136" s="8"/>
      <c r="AV136" s="8"/>
      <c r="AW136" s="8"/>
      <c r="AX136" s="9">
        <f t="shared" si="20"/>
        <v>0</v>
      </c>
      <c r="AY136" s="225"/>
      <c r="AZ136" s="225"/>
      <c r="BA136" s="225"/>
      <c r="BB136" s="225"/>
      <c r="BC136" s="34"/>
      <c r="BD136" s="12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</row>
    <row r="137" spans="1:183" x14ac:dyDescent="0.25">
      <c r="A137" s="214"/>
      <c r="B137" s="17"/>
      <c r="C137" s="17"/>
      <c r="D137" s="17"/>
      <c r="E137" s="17"/>
      <c r="F137" s="4"/>
      <c r="G137" s="4"/>
      <c r="H137" s="4"/>
      <c r="I137" s="4"/>
      <c r="J137" s="4"/>
      <c r="K137" s="4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5"/>
      <c r="AI137" s="7"/>
      <c r="AJ137" s="7"/>
      <c r="AK137" s="11">
        <f t="shared" si="19"/>
        <v>0</v>
      </c>
      <c r="AL137" s="7"/>
      <c r="AM137" s="7"/>
      <c r="AN137" s="7"/>
      <c r="AO137" s="7"/>
      <c r="AP137" s="7">
        <f t="shared" si="16"/>
        <v>0</v>
      </c>
      <c r="AQ137" s="7"/>
      <c r="AR137" s="7">
        <v>5</v>
      </c>
      <c r="AS137" s="7">
        <f t="shared" si="18"/>
        <v>0</v>
      </c>
      <c r="AT137" s="8"/>
      <c r="AU137" s="8"/>
      <c r="AV137" s="8"/>
      <c r="AW137" s="8"/>
      <c r="AX137" s="9">
        <f t="shared" si="20"/>
        <v>0</v>
      </c>
      <c r="AY137" s="225"/>
      <c r="AZ137" s="225"/>
      <c r="BA137" s="225"/>
      <c r="BB137" s="225"/>
      <c r="BC137" s="34"/>
      <c r="BD137" s="17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</row>
    <row r="138" spans="1:183" s="13" customFormat="1" x14ac:dyDescent="0.25">
      <c r="A138" s="39"/>
      <c r="B138" s="17"/>
      <c r="C138" s="17"/>
      <c r="D138" s="17"/>
      <c r="E138" s="17"/>
      <c r="F138" s="4"/>
      <c r="G138" s="4"/>
      <c r="H138" s="20"/>
      <c r="I138" s="20"/>
      <c r="J138" s="20"/>
      <c r="K138" s="2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5"/>
      <c r="AI138" s="7"/>
      <c r="AJ138" s="7"/>
      <c r="AK138" s="11">
        <f t="shared" si="19"/>
        <v>0</v>
      </c>
      <c r="AL138" s="7"/>
      <c r="AM138" s="7"/>
      <c r="AN138" s="7"/>
      <c r="AO138" s="7"/>
      <c r="AP138" s="7">
        <f t="shared" si="16"/>
        <v>0</v>
      </c>
      <c r="AQ138" s="7"/>
      <c r="AR138" s="7">
        <v>5</v>
      </c>
      <c r="AS138" s="7">
        <f t="shared" si="18"/>
        <v>0</v>
      </c>
      <c r="AT138" s="8"/>
      <c r="AU138" s="8"/>
      <c r="AV138" s="8"/>
      <c r="AW138" s="8"/>
      <c r="AX138" s="9">
        <f t="shared" si="20"/>
        <v>0</v>
      </c>
      <c r="AY138" s="225"/>
      <c r="AZ138" s="225"/>
      <c r="BA138" s="225"/>
      <c r="BB138" s="225"/>
      <c r="BC138" s="34"/>
      <c r="BD138" s="12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</row>
    <row r="139" spans="1:183" s="13" customFormat="1" x14ac:dyDescent="0.25">
      <c r="A139" s="39"/>
      <c r="B139" s="17"/>
      <c r="C139" s="17"/>
      <c r="D139" s="17"/>
      <c r="E139" s="17"/>
      <c r="F139" s="4"/>
      <c r="G139" s="4"/>
      <c r="H139" s="20"/>
      <c r="I139" s="20"/>
      <c r="J139" s="20"/>
      <c r="K139" s="2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5"/>
      <c r="AI139" s="7"/>
      <c r="AJ139" s="7"/>
      <c r="AK139" s="11">
        <f t="shared" si="19"/>
        <v>0</v>
      </c>
      <c r="AL139" s="7"/>
      <c r="AM139" s="7"/>
      <c r="AN139" s="7"/>
      <c r="AO139" s="7"/>
      <c r="AP139" s="7">
        <f t="shared" si="16"/>
        <v>0</v>
      </c>
      <c r="AQ139" s="7"/>
      <c r="AR139" s="7">
        <v>5</v>
      </c>
      <c r="AS139" s="7"/>
      <c r="AT139" s="8"/>
      <c r="AU139" s="8"/>
      <c r="AV139" s="8"/>
      <c r="AW139" s="8"/>
      <c r="AX139" s="9">
        <f t="shared" si="20"/>
        <v>0</v>
      </c>
      <c r="AY139" s="225"/>
      <c r="AZ139" s="225"/>
      <c r="BA139" s="225"/>
      <c r="BB139" s="225"/>
      <c r="BC139" s="34"/>
      <c r="BD139" s="12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</row>
    <row r="140" spans="1:183" s="13" customFormat="1" x14ac:dyDescent="0.25">
      <c r="A140" s="39"/>
      <c r="B140" s="17"/>
      <c r="C140" s="17"/>
      <c r="D140" s="17"/>
      <c r="E140" s="17"/>
      <c r="F140" s="4"/>
      <c r="G140" s="4"/>
      <c r="H140" s="20"/>
      <c r="I140" s="20"/>
      <c r="J140" s="20"/>
      <c r="K140" s="2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5"/>
      <c r="AI140" s="7"/>
      <c r="AJ140" s="7"/>
      <c r="AK140" s="11">
        <f t="shared" si="19"/>
        <v>0</v>
      </c>
      <c r="AL140" s="7"/>
      <c r="AM140" s="7"/>
      <c r="AN140" s="7"/>
      <c r="AO140" s="7"/>
      <c r="AP140" s="7">
        <f t="shared" si="16"/>
        <v>0</v>
      </c>
      <c r="AQ140" s="7"/>
      <c r="AR140" s="7">
        <v>5</v>
      </c>
      <c r="AS140" s="7"/>
      <c r="AT140" s="8"/>
      <c r="AU140" s="8"/>
      <c r="AV140" s="8"/>
      <c r="AW140" s="8"/>
      <c r="AX140" s="9">
        <f t="shared" si="20"/>
        <v>0</v>
      </c>
      <c r="AY140" s="225"/>
      <c r="AZ140" s="225"/>
      <c r="BA140" s="225"/>
      <c r="BB140" s="225"/>
      <c r="BC140" s="34"/>
      <c r="BD140" s="12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</row>
    <row r="141" spans="1:183" x14ac:dyDescent="0.25">
      <c r="A141" s="39"/>
      <c r="B141" s="4"/>
      <c r="C141" s="4"/>
      <c r="D141" s="4"/>
      <c r="E141" s="4"/>
      <c r="F141" s="17"/>
      <c r="G141" s="17"/>
      <c r="H141" s="4"/>
      <c r="I141" s="4"/>
      <c r="J141" s="4"/>
      <c r="K141" s="4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5"/>
      <c r="AI141" s="39"/>
      <c r="AJ141" s="7"/>
      <c r="AK141" s="11">
        <f t="shared" si="19"/>
        <v>0</v>
      </c>
      <c r="AL141" s="7"/>
      <c r="AM141" s="7"/>
      <c r="AN141" s="7"/>
      <c r="AO141" s="7"/>
      <c r="AP141" s="7">
        <f t="shared" si="16"/>
        <v>0</v>
      </c>
      <c r="AQ141" s="7"/>
      <c r="AR141" s="7">
        <v>5</v>
      </c>
      <c r="AS141" s="7"/>
      <c r="AT141" s="8"/>
      <c r="AU141" s="8"/>
      <c r="AV141" s="8"/>
      <c r="AW141" s="8"/>
      <c r="AX141" s="9">
        <f t="shared" si="20"/>
        <v>0</v>
      </c>
      <c r="AY141" s="225"/>
      <c r="AZ141" s="225"/>
      <c r="BA141" s="225"/>
      <c r="BB141" s="225"/>
      <c r="BC141" s="35"/>
      <c r="BD141" s="31"/>
    </row>
    <row r="142" spans="1:183" s="70" customFormat="1" x14ac:dyDescent="0.25">
      <c r="A142" s="188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5"/>
      <c r="AI142" s="7"/>
      <c r="AJ142" s="7"/>
      <c r="AK142" s="11">
        <f t="shared" si="19"/>
        <v>0</v>
      </c>
      <c r="AL142" s="7"/>
      <c r="AM142" s="7"/>
      <c r="AN142" s="7"/>
      <c r="AO142" s="7"/>
      <c r="AP142" s="7">
        <f t="shared" si="16"/>
        <v>0</v>
      </c>
      <c r="AQ142" s="7"/>
      <c r="AR142" s="7">
        <v>5</v>
      </c>
      <c r="AS142" s="7"/>
      <c r="AT142" s="8"/>
      <c r="AU142" s="8"/>
      <c r="AV142" s="8"/>
      <c r="AW142" s="8"/>
      <c r="AX142" s="9">
        <f t="shared" si="20"/>
        <v>0</v>
      </c>
      <c r="AY142" s="225"/>
      <c r="AZ142" s="225"/>
      <c r="BA142" s="225"/>
      <c r="BB142" s="225"/>
      <c r="BC142" s="33"/>
      <c r="BD142" s="4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</row>
    <row r="143" spans="1:183" s="13" customFormat="1" x14ac:dyDescent="0.25">
      <c r="A143" s="39"/>
      <c r="B143" s="4"/>
      <c r="C143" s="4"/>
      <c r="D143" s="4"/>
      <c r="E143" s="4"/>
      <c r="F143" s="24"/>
      <c r="G143" s="24"/>
      <c r="H143" s="4"/>
      <c r="I143" s="4"/>
      <c r="J143" s="4"/>
      <c r="K143" s="4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5"/>
      <c r="AI143" s="7"/>
      <c r="AJ143" s="7"/>
      <c r="AK143" s="11">
        <f t="shared" si="19"/>
        <v>0</v>
      </c>
      <c r="AL143" s="7"/>
      <c r="AM143" s="7"/>
      <c r="AN143" s="7"/>
      <c r="AO143" s="7"/>
      <c r="AP143" s="7">
        <f t="shared" si="16"/>
        <v>0</v>
      </c>
      <c r="AQ143" s="7"/>
      <c r="AR143" s="7">
        <v>5</v>
      </c>
      <c r="AS143" s="7"/>
      <c r="AT143" s="8"/>
      <c r="AU143" s="8"/>
      <c r="AV143" s="8"/>
      <c r="AW143" s="8"/>
      <c r="AX143" s="9">
        <f t="shared" si="20"/>
        <v>0</v>
      </c>
      <c r="AY143" s="225"/>
      <c r="AZ143" s="225"/>
      <c r="BA143" s="225"/>
      <c r="BB143" s="225"/>
      <c r="BC143" s="33"/>
      <c r="BD143" s="4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</row>
    <row r="144" spans="1:183" s="13" customFormat="1" x14ac:dyDescent="0.25">
      <c r="A144" s="39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5"/>
      <c r="AI144" s="7"/>
      <c r="AJ144" s="7"/>
      <c r="AK144" s="11">
        <f t="shared" si="19"/>
        <v>0</v>
      </c>
      <c r="AL144" s="7"/>
      <c r="AM144" s="7"/>
      <c r="AN144" s="7"/>
      <c r="AO144" s="7"/>
      <c r="AP144" s="7">
        <f t="shared" si="16"/>
        <v>0</v>
      </c>
      <c r="AQ144" s="7"/>
      <c r="AR144" s="7">
        <v>5</v>
      </c>
      <c r="AS144" s="7"/>
      <c r="AT144" s="8"/>
      <c r="AU144" s="8"/>
      <c r="AV144" s="8"/>
      <c r="AW144" s="8"/>
      <c r="AX144" s="9">
        <f t="shared" si="20"/>
        <v>0</v>
      </c>
      <c r="AY144" s="225"/>
      <c r="AZ144" s="225"/>
      <c r="BA144" s="225"/>
      <c r="BB144" s="225"/>
      <c r="BC144" s="33"/>
      <c r="BD144" s="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</row>
    <row r="145" spans="1:183" x14ac:dyDescent="0.25">
      <c r="A145" s="39"/>
      <c r="B145" s="4"/>
      <c r="C145" s="4"/>
      <c r="D145" s="4"/>
      <c r="E145" s="4"/>
      <c r="F145" s="4"/>
      <c r="G145" s="4"/>
      <c r="H145" s="20"/>
      <c r="I145" s="20"/>
      <c r="J145" s="20"/>
      <c r="K145" s="2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5"/>
      <c r="AI145" s="7"/>
      <c r="AJ145" s="7"/>
      <c r="AK145" s="11">
        <f t="shared" si="19"/>
        <v>0</v>
      </c>
      <c r="AL145" s="7"/>
      <c r="AM145" s="7"/>
      <c r="AN145" s="7"/>
      <c r="AO145" s="7"/>
      <c r="AP145" s="7">
        <f t="shared" si="16"/>
        <v>0</v>
      </c>
      <c r="AQ145" s="7"/>
      <c r="AR145" s="7">
        <v>5</v>
      </c>
      <c r="AS145" s="7"/>
      <c r="AT145" s="8"/>
      <c r="AU145" s="8"/>
      <c r="AV145" s="8"/>
      <c r="AW145" s="8"/>
      <c r="AX145" s="9">
        <f t="shared" si="20"/>
        <v>0</v>
      </c>
      <c r="AY145" s="225"/>
      <c r="AZ145" s="225"/>
      <c r="BA145" s="225"/>
      <c r="BB145" s="225"/>
      <c r="BD145" s="4"/>
    </row>
    <row r="146" spans="1:183" s="13" customFormat="1" x14ac:dyDescent="0.25">
      <c r="A146" s="39"/>
      <c r="B146" s="4"/>
      <c r="C146" s="4"/>
      <c r="D146" s="4"/>
      <c r="E146" s="4"/>
      <c r="F146" s="4"/>
      <c r="G146" s="4"/>
      <c r="H146" s="20"/>
      <c r="I146" s="20"/>
      <c r="J146" s="20"/>
      <c r="K146" s="2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5"/>
      <c r="AI146" s="7"/>
      <c r="AJ146" s="7"/>
      <c r="AK146" s="11">
        <f t="shared" si="19"/>
        <v>0</v>
      </c>
      <c r="AL146" s="7"/>
      <c r="AM146" s="7"/>
      <c r="AN146" s="7"/>
      <c r="AO146" s="7"/>
      <c r="AP146" s="7">
        <f t="shared" si="16"/>
        <v>0</v>
      </c>
      <c r="AQ146" s="7"/>
      <c r="AR146" s="7">
        <v>5</v>
      </c>
      <c r="AS146" s="7"/>
      <c r="AT146" s="8"/>
      <c r="AU146" s="8"/>
      <c r="AV146" s="8"/>
      <c r="AW146" s="8"/>
      <c r="AX146" s="9">
        <f t="shared" si="20"/>
        <v>0</v>
      </c>
      <c r="AY146" s="225"/>
      <c r="AZ146" s="225"/>
      <c r="BA146" s="225"/>
      <c r="BB146" s="225"/>
      <c r="BC146" s="32"/>
      <c r="BD146" s="4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</row>
    <row r="147" spans="1:183" x14ac:dyDescent="0.25">
      <c r="A147" s="39"/>
      <c r="B147" s="4"/>
      <c r="C147" s="4"/>
      <c r="D147" s="4"/>
      <c r="E147" s="4"/>
      <c r="F147" s="17"/>
      <c r="G147" s="17"/>
      <c r="H147" s="17"/>
      <c r="I147" s="17"/>
      <c r="J147" s="17"/>
      <c r="K147" s="17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5"/>
      <c r="AI147" s="39"/>
      <c r="AJ147" s="39"/>
      <c r="AK147" s="11">
        <f t="shared" si="19"/>
        <v>0</v>
      </c>
      <c r="AL147" s="39"/>
      <c r="AM147" s="39"/>
      <c r="AN147" s="39"/>
      <c r="AO147" s="39"/>
      <c r="AP147" s="7">
        <f t="shared" si="16"/>
        <v>0</v>
      </c>
      <c r="AQ147" s="39"/>
      <c r="AR147" s="7">
        <v>5</v>
      </c>
      <c r="AS147" s="39"/>
      <c r="AT147" s="18"/>
      <c r="AU147" s="18"/>
      <c r="AV147" s="18"/>
      <c r="AW147" s="18"/>
      <c r="AX147" s="9">
        <f t="shared" si="20"/>
        <v>0</v>
      </c>
      <c r="AY147" s="225"/>
      <c r="AZ147" s="225"/>
      <c r="BA147" s="225"/>
      <c r="BB147" s="225"/>
      <c r="BC147" s="35"/>
      <c r="BD147" s="31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  <c r="CD147" s="80"/>
      <c r="CE147" s="80"/>
      <c r="CF147" s="80"/>
      <c r="CG147" s="80"/>
      <c r="CH147" s="80"/>
      <c r="CI147" s="80"/>
      <c r="CJ147" s="80"/>
      <c r="CK147" s="80"/>
      <c r="CL147" s="80"/>
      <c r="CM147" s="80"/>
      <c r="CN147" s="80"/>
      <c r="CO147" s="80"/>
      <c r="CP147" s="80"/>
      <c r="CQ147" s="80"/>
      <c r="CR147" s="80"/>
      <c r="CS147" s="80"/>
      <c r="CT147" s="80"/>
      <c r="CU147" s="80"/>
      <c r="CV147" s="80"/>
      <c r="CW147" s="80"/>
      <c r="CX147" s="80"/>
      <c r="CY147" s="80"/>
      <c r="CZ147" s="80"/>
      <c r="DA147" s="80"/>
      <c r="DB147" s="80"/>
      <c r="DC147" s="80"/>
      <c r="DD147" s="80"/>
      <c r="DE147" s="80"/>
      <c r="DF147" s="80"/>
      <c r="DG147" s="80"/>
      <c r="DH147" s="80"/>
      <c r="DI147" s="80"/>
      <c r="DJ147" s="80"/>
      <c r="DK147" s="80"/>
      <c r="DL147" s="80"/>
      <c r="DM147" s="80"/>
      <c r="DN147" s="80"/>
      <c r="DO147" s="80"/>
      <c r="DP147" s="80"/>
      <c r="DQ147" s="80"/>
      <c r="DR147" s="80"/>
      <c r="DS147" s="80"/>
      <c r="DT147" s="80"/>
      <c r="DU147" s="80"/>
      <c r="DV147" s="80"/>
      <c r="DW147" s="80"/>
      <c r="DX147" s="80"/>
      <c r="DY147" s="80"/>
      <c r="DZ147" s="80"/>
      <c r="EA147" s="80"/>
      <c r="EB147" s="80"/>
      <c r="EC147" s="80"/>
      <c r="ED147" s="80"/>
      <c r="EE147" s="80"/>
      <c r="EF147" s="80"/>
      <c r="EG147" s="80"/>
      <c r="EH147" s="80"/>
      <c r="EI147" s="80"/>
      <c r="EJ147" s="80"/>
      <c r="EK147" s="80"/>
      <c r="EL147" s="80"/>
      <c r="EM147" s="80"/>
      <c r="EN147" s="80"/>
      <c r="EO147" s="80"/>
      <c r="EP147" s="80"/>
      <c r="EQ147" s="80"/>
      <c r="ER147" s="80"/>
      <c r="ES147" s="80"/>
      <c r="ET147" s="80"/>
      <c r="EU147" s="80"/>
      <c r="EV147" s="80"/>
      <c r="EW147" s="80"/>
      <c r="EX147" s="80"/>
      <c r="EY147" s="80"/>
      <c r="EZ147" s="80"/>
      <c r="FA147" s="80"/>
      <c r="FB147" s="80"/>
      <c r="FC147" s="80"/>
      <c r="FD147" s="80"/>
      <c r="FE147" s="80"/>
      <c r="FF147" s="80"/>
      <c r="FG147" s="80"/>
      <c r="FH147" s="80"/>
      <c r="FI147" s="80"/>
      <c r="FJ147" s="80"/>
      <c r="FK147" s="80"/>
      <c r="FL147" s="80"/>
      <c r="FM147" s="80"/>
      <c r="FN147" s="80"/>
      <c r="FO147" s="80"/>
      <c r="FP147" s="80"/>
      <c r="FQ147" s="80"/>
      <c r="FR147" s="80"/>
      <c r="FS147" s="80"/>
      <c r="FT147" s="80"/>
      <c r="FU147" s="80"/>
      <c r="FV147" s="80"/>
      <c r="FW147" s="80"/>
      <c r="FX147" s="80"/>
      <c r="FY147" s="80"/>
      <c r="FZ147" s="80"/>
      <c r="GA147" s="80"/>
    </row>
    <row r="148" spans="1:183" x14ac:dyDescent="0.25">
      <c r="A148" s="7"/>
      <c r="B148" s="4"/>
      <c r="C148" s="4"/>
      <c r="D148" s="4"/>
      <c r="E148" s="4"/>
      <c r="F148" s="4"/>
      <c r="G148" s="4"/>
      <c r="H148" s="20"/>
      <c r="I148" s="20"/>
      <c r="J148" s="20"/>
      <c r="K148" s="20"/>
      <c r="L148" s="6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129"/>
      <c r="AI148" s="37"/>
      <c r="AJ148" s="7"/>
      <c r="AK148" s="11">
        <f t="shared" si="19"/>
        <v>0</v>
      </c>
      <c r="AL148" s="7"/>
      <c r="AM148" s="7"/>
      <c r="AN148" s="7"/>
      <c r="AO148" s="7"/>
      <c r="AP148" s="7">
        <f t="shared" si="16"/>
        <v>0</v>
      </c>
      <c r="AQ148" s="7"/>
      <c r="AR148" s="7">
        <v>5</v>
      </c>
      <c r="AS148" s="7"/>
      <c r="AT148" s="8"/>
      <c r="AU148" s="8"/>
      <c r="AV148" s="8"/>
      <c r="AW148" s="8"/>
      <c r="AX148" s="9">
        <f t="shared" si="20"/>
        <v>0</v>
      </c>
      <c r="AY148" s="225"/>
      <c r="AZ148" s="225"/>
      <c r="BA148" s="225"/>
      <c r="BB148" s="225"/>
      <c r="BC148" s="32"/>
      <c r="BD148" s="4"/>
    </row>
    <row r="149" spans="1:183" s="70" customFormat="1" x14ac:dyDescent="0.25">
      <c r="A149" s="39"/>
      <c r="B149" s="4"/>
      <c r="C149" s="4"/>
      <c r="D149" s="4"/>
      <c r="E149" s="4"/>
      <c r="F149" s="17"/>
      <c r="G149" s="17"/>
      <c r="H149" s="17"/>
      <c r="I149" s="17"/>
      <c r="J149" s="17"/>
      <c r="K149" s="17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5"/>
      <c r="AI149" s="39"/>
      <c r="AJ149" s="39"/>
      <c r="AK149" s="11">
        <f t="shared" si="19"/>
        <v>0</v>
      </c>
      <c r="AL149" s="39"/>
      <c r="AM149" s="39"/>
      <c r="AN149" s="39"/>
      <c r="AO149" s="39"/>
      <c r="AP149" s="7">
        <f t="shared" si="16"/>
        <v>0</v>
      </c>
      <c r="AQ149" s="39"/>
      <c r="AR149" s="7">
        <v>5</v>
      </c>
      <c r="AS149" s="39"/>
      <c r="AT149" s="18"/>
      <c r="AU149" s="18"/>
      <c r="AV149" s="18"/>
      <c r="AW149" s="18"/>
      <c r="AX149" s="9">
        <f t="shared" si="20"/>
        <v>0</v>
      </c>
      <c r="AY149" s="225"/>
      <c r="AZ149" s="225"/>
      <c r="BA149" s="225"/>
      <c r="BB149" s="225"/>
      <c r="BC149" s="32"/>
      <c r="BD149" s="17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</row>
    <row r="150" spans="1:183" s="13" customFormat="1" x14ac:dyDescent="0.25">
      <c r="A150" s="7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5"/>
      <c r="AI150" s="7"/>
      <c r="AJ150" s="7"/>
      <c r="AK150" s="11">
        <f t="shared" si="19"/>
        <v>0</v>
      </c>
      <c r="AL150" s="7"/>
      <c r="AM150" s="7"/>
      <c r="AN150" s="7"/>
      <c r="AO150" s="7"/>
      <c r="AP150" s="7">
        <f t="shared" si="16"/>
        <v>0</v>
      </c>
      <c r="AQ150" s="7"/>
      <c r="AR150" s="7">
        <v>5</v>
      </c>
      <c r="AS150" s="7"/>
      <c r="AT150" s="9"/>
      <c r="AU150" s="9"/>
      <c r="AV150" s="9"/>
      <c r="AW150" s="9"/>
      <c r="AX150" s="9">
        <f t="shared" si="20"/>
        <v>0</v>
      </c>
      <c r="AY150" s="225"/>
      <c r="AZ150" s="225"/>
      <c r="BA150" s="225"/>
      <c r="BB150" s="225"/>
      <c r="BC150" s="32"/>
      <c r="BD150" s="12"/>
    </row>
    <row r="151" spans="1:183" s="15" customFormat="1" x14ac:dyDescent="0.25">
      <c r="A151" s="7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5"/>
      <c r="AI151" s="7"/>
      <c r="AJ151" s="7"/>
      <c r="AK151" s="11">
        <f t="shared" si="19"/>
        <v>0</v>
      </c>
      <c r="AL151" s="7"/>
      <c r="AM151" s="7"/>
      <c r="AN151" s="7"/>
      <c r="AO151" s="7"/>
      <c r="AP151" s="7">
        <f t="shared" si="16"/>
        <v>0</v>
      </c>
      <c r="AQ151" s="7"/>
      <c r="AR151" s="7">
        <v>5</v>
      </c>
      <c r="AS151" s="7"/>
      <c r="AT151" s="8"/>
      <c r="AU151" s="8"/>
      <c r="AV151" s="8"/>
      <c r="AW151" s="8"/>
      <c r="AX151" s="9">
        <f t="shared" si="20"/>
        <v>0</v>
      </c>
      <c r="AY151" s="225"/>
      <c r="AZ151" s="225"/>
      <c r="BA151" s="225"/>
      <c r="BB151" s="225"/>
      <c r="BC151" s="33"/>
      <c r="BD151" s="4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</row>
    <row r="152" spans="1:183" s="13" customFormat="1" x14ac:dyDescent="0.25">
      <c r="A152" s="7"/>
      <c r="B152" s="4"/>
      <c r="C152" s="4"/>
      <c r="D152" s="4"/>
      <c r="E152" s="4"/>
      <c r="F152" s="4"/>
      <c r="G152" s="12"/>
      <c r="H152" s="12"/>
      <c r="I152" s="12"/>
      <c r="J152" s="12"/>
      <c r="K152" s="12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5"/>
      <c r="AI152" s="9"/>
      <c r="AJ152" s="9"/>
      <c r="AK152" s="11">
        <f t="shared" si="19"/>
        <v>0</v>
      </c>
      <c r="AL152" s="9"/>
      <c r="AM152" s="9"/>
      <c r="AN152" s="9"/>
      <c r="AO152" s="9"/>
      <c r="AP152" s="7">
        <f t="shared" si="16"/>
        <v>0</v>
      </c>
      <c r="AQ152" s="9"/>
      <c r="AR152" s="7">
        <v>5</v>
      </c>
      <c r="AS152" s="9"/>
      <c r="AT152" s="8"/>
      <c r="AU152" s="8"/>
      <c r="AV152" s="8"/>
      <c r="AW152" s="8"/>
      <c r="AX152" s="9">
        <f t="shared" si="20"/>
        <v>0</v>
      </c>
      <c r="AY152" s="225"/>
      <c r="AZ152" s="225"/>
      <c r="BA152" s="225"/>
      <c r="BB152" s="225"/>
      <c r="BC152" s="33"/>
      <c r="BD152" s="12"/>
    </row>
    <row r="153" spans="1:183" s="13" customFormat="1" x14ac:dyDescent="0.25">
      <c r="A153" s="188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5"/>
      <c r="AI153" s="7"/>
      <c r="AJ153" s="7"/>
      <c r="AK153" s="11">
        <f t="shared" si="19"/>
        <v>0</v>
      </c>
      <c r="AL153" s="7"/>
      <c r="AM153" s="7"/>
      <c r="AN153" s="7"/>
      <c r="AO153" s="7"/>
      <c r="AP153" s="7">
        <f t="shared" si="16"/>
        <v>0</v>
      </c>
      <c r="AQ153" s="7"/>
      <c r="AR153" s="7">
        <v>5</v>
      </c>
      <c r="AS153" s="7"/>
      <c r="AT153" s="8"/>
      <c r="AU153" s="8"/>
      <c r="AV153" s="8"/>
      <c r="AW153" s="8"/>
      <c r="AX153" s="9">
        <f t="shared" si="20"/>
        <v>0</v>
      </c>
      <c r="AY153" s="225"/>
      <c r="AZ153" s="225"/>
      <c r="BA153" s="225"/>
      <c r="BB153" s="225"/>
      <c r="BC153" s="33"/>
      <c r="BD153" s="12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</row>
    <row r="154" spans="1:183" s="13" customFormat="1" x14ac:dyDescent="0.25">
      <c r="A154" s="188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5"/>
      <c r="AI154" s="7"/>
      <c r="AJ154" s="7"/>
      <c r="AK154" s="11">
        <f t="shared" si="19"/>
        <v>0</v>
      </c>
      <c r="AL154" s="7"/>
      <c r="AM154" s="7"/>
      <c r="AN154" s="7"/>
      <c r="AO154" s="7"/>
      <c r="AP154" s="7">
        <f t="shared" si="16"/>
        <v>0</v>
      </c>
      <c r="AQ154" s="7"/>
      <c r="AR154" s="7">
        <v>5</v>
      </c>
      <c r="AS154" s="7"/>
      <c r="AT154" s="8"/>
      <c r="AU154" s="8"/>
      <c r="AV154" s="8"/>
      <c r="AW154" s="8"/>
      <c r="AX154" s="9">
        <f t="shared" si="20"/>
        <v>0</v>
      </c>
      <c r="AY154" s="225"/>
      <c r="AZ154" s="225"/>
      <c r="BA154" s="225"/>
      <c r="BB154" s="225"/>
      <c r="BC154" s="33"/>
      <c r="BD154" s="17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</row>
    <row r="155" spans="1:183" x14ac:dyDescent="0.25">
      <c r="A155" s="188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5"/>
      <c r="AI155" s="7"/>
      <c r="AJ155" s="7"/>
      <c r="AK155" s="11">
        <f t="shared" si="19"/>
        <v>0</v>
      </c>
      <c r="AL155" s="7"/>
      <c r="AM155" s="7"/>
      <c r="AN155" s="7"/>
      <c r="AO155" s="7"/>
      <c r="AP155" s="7">
        <f t="shared" si="16"/>
        <v>0</v>
      </c>
      <c r="AQ155" s="7"/>
      <c r="AR155" s="7">
        <v>5</v>
      </c>
      <c r="AS155" s="7"/>
      <c r="AT155" s="8"/>
      <c r="AU155" s="8"/>
      <c r="AV155" s="8"/>
      <c r="AW155" s="8"/>
      <c r="AX155" s="9">
        <f t="shared" si="20"/>
        <v>0</v>
      </c>
      <c r="AY155" s="225"/>
      <c r="AZ155" s="225"/>
      <c r="BA155" s="225"/>
      <c r="BB155" s="225"/>
      <c r="BD155" s="17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</row>
    <row r="156" spans="1:183" x14ac:dyDescent="0.25">
      <c r="A156" s="39"/>
      <c r="B156" s="4"/>
      <c r="C156" s="4"/>
      <c r="D156" s="4"/>
      <c r="E156" s="4"/>
      <c r="F156" s="4"/>
      <c r="G156" s="4"/>
      <c r="H156" s="20"/>
      <c r="I156" s="20"/>
      <c r="J156" s="20"/>
      <c r="K156" s="2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5"/>
      <c r="AI156" s="7"/>
      <c r="AJ156" s="7"/>
      <c r="AK156" s="11">
        <f t="shared" si="19"/>
        <v>0</v>
      </c>
      <c r="AL156" s="7"/>
      <c r="AM156" s="7"/>
      <c r="AN156" s="7"/>
      <c r="AO156" s="7"/>
      <c r="AP156" s="7">
        <f t="shared" si="16"/>
        <v>0</v>
      </c>
      <c r="AQ156" s="7"/>
      <c r="AR156" s="7">
        <v>5</v>
      </c>
      <c r="AS156" s="7"/>
      <c r="AT156" s="8"/>
      <c r="AU156" s="8"/>
      <c r="AV156" s="8"/>
      <c r="AW156" s="8"/>
      <c r="AX156" s="9">
        <f t="shared" si="20"/>
        <v>0</v>
      </c>
      <c r="AY156" s="225"/>
      <c r="AZ156" s="225"/>
      <c r="BA156" s="225"/>
      <c r="BB156" s="225"/>
      <c r="BD156" s="4"/>
      <c r="BK156" s="13"/>
      <c r="BL156" s="13"/>
      <c r="BM156" s="13"/>
      <c r="BN156" s="13"/>
      <c r="BO156" s="13"/>
      <c r="BP156" s="13"/>
    </row>
    <row r="157" spans="1:183" x14ac:dyDescent="0.25">
      <c r="A157" s="39"/>
      <c r="B157" s="4"/>
      <c r="C157" s="4"/>
      <c r="D157" s="4"/>
      <c r="E157" s="4"/>
      <c r="F157" s="17"/>
      <c r="G157" s="17"/>
      <c r="H157" s="4"/>
      <c r="I157" s="4"/>
      <c r="J157" s="4"/>
      <c r="K157" s="4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5"/>
      <c r="AI157" s="7"/>
      <c r="AJ157" s="7"/>
      <c r="AK157" s="11">
        <f t="shared" si="19"/>
        <v>0</v>
      </c>
      <c r="AL157" s="7"/>
      <c r="AM157" s="7"/>
      <c r="AN157" s="7"/>
      <c r="AO157" s="7"/>
      <c r="AP157" s="7">
        <f t="shared" si="16"/>
        <v>0</v>
      </c>
      <c r="AQ157" s="7"/>
      <c r="AR157" s="7">
        <v>5</v>
      </c>
      <c r="AS157" s="7"/>
      <c r="AT157" s="8"/>
      <c r="AU157" s="8"/>
      <c r="AV157" s="8"/>
      <c r="AW157" s="8"/>
      <c r="AX157" s="9">
        <f t="shared" si="20"/>
        <v>0</v>
      </c>
      <c r="AY157" s="225"/>
      <c r="AZ157" s="225"/>
      <c r="BA157" s="225"/>
      <c r="BB157" s="225"/>
      <c r="BD157" s="4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</row>
    <row r="158" spans="1:183" s="13" customFormat="1" x14ac:dyDescent="0.25">
      <c r="A158" s="7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5"/>
      <c r="AI158" s="7"/>
      <c r="AJ158" s="7"/>
      <c r="AK158" s="11">
        <f t="shared" si="19"/>
        <v>0</v>
      </c>
      <c r="AL158" s="7"/>
      <c r="AM158" s="7"/>
      <c r="AN158" s="7"/>
      <c r="AO158" s="7"/>
      <c r="AP158" s="7">
        <f t="shared" si="16"/>
        <v>0</v>
      </c>
      <c r="AQ158" s="7"/>
      <c r="AR158" s="7">
        <v>5</v>
      </c>
      <c r="AS158" s="7"/>
      <c r="AT158" s="8"/>
      <c r="AU158" s="8"/>
      <c r="AV158" s="8"/>
      <c r="AW158" s="8"/>
      <c r="AX158" s="9">
        <f t="shared" si="20"/>
        <v>0</v>
      </c>
      <c r="AY158" s="225"/>
      <c r="AZ158" s="225"/>
      <c r="BA158" s="225"/>
      <c r="BB158" s="225"/>
      <c r="BC158" s="33"/>
      <c r="BD158" s="4"/>
      <c r="BE158"/>
      <c r="BF158"/>
      <c r="BG158"/>
      <c r="BH158"/>
      <c r="BI158"/>
      <c r="BJ158"/>
    </row>
    <row r="159" spans="1:183" x14ac:dyDescent="0.25">
      <c r="A159" s="7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5"/>
      <c r="AI159" s="7"/>
      <c r="AJ159" s="7"/>
      <c r="AK159" s="11">
        <f t="shared" si="19"/>
        <v>0</v>
      </c>
      <c r="AL159" s="7"/>
      <c r="AM159" s="7"/>
      <c r="AN159" s="7"/>
      <c r="AO159" s="7"/>
      <c r="AP159" s="7">
        <f t="shared" si="16"/>
        <v>0</v>
      </c>
      <c r="AQ159" s="7"/>
      <c r="AR159" s="7">
        <v>5</v>
      </c>
      <c r="AS159" s="7"/>
      <c r="AT159" s="8"/>
      <c r="AU159" s="8"/>
      <c r="AV159" s="8"/>
      <c r="AW159" s="8"/>
      <c r="AX159" s="9">
        <f t="shared" si="20"/>
        <v>0</v>
      </c>
      <c r="AY159" s="225"/>
      <c r="AZ159" s="225"/>
      <c r="BA159" s="225"/>
      <c r="BB159" s="225"/>
      <c r="BD159" s="4"/>
    </row>
    <row r="160" spans="1:183" s="13" customFormat="1" x14ac:dyDescent="0.25">
      <c r="A160" s="7"/>
      <c r="B160" s="4"/>
      <c r="C160" s="4"/>
      <c r="D160" s="4"/>
      <c r="E160" s="4"/>
      <c r="F160" s="4"/>
      <c r="G160" s="4"/>
      <c r="H160" s="20"/>
      <c r="I160" s="20"/>
      <c r="J160" s="20"/>
      <c r="K160" s="2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5"/>
      <c r="AI160" s="7"/>
      <c r="AJ160" s="7"/>
      <c r="AK160" s="11">
        <f t="shared" si="19"/>
        <v>0</v>
      </c>
      <c r="AL160" s="7"/>
      <c r="AM160" s="7"/>
      <c r="AN160" s="7"/>
      <c r="AO160" s="7"/>
      <c r="AP160" s="7">
        <f t="shared" ref="AP160:AP223" si="21">AO160+AN160+AM160</f>
        <v>0</v>
      </c>
      <c r="AQ160" s="7"/>
      <c r="AR160" s="7">
        <v>5</v>
      </c>
      <c r="AS160" s="7"/>
      <c r="AT160" s="8"/>
      <c r="AU160" s="8"/>
      <c r="AV160" s="8"/>
      <c r="AW160" s="8"/>
      <c r="AX160" s="9">
        <f t="shared" si="20"/>
        <v>0</v>
      </c>
      <c r="AY160" s="225"/>
      <c r="AZ160" s="225"/>
      <c r="BA160" s="225"/>
      <c r="BB160" s="225"/>
      <c r="BC160" s="32"/>
      <c r="BD160" s="4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</row>
    <row r="161" spans="1:183" s="13" customFormat="1" x14ac:dyDescent="0.25">
      <c r="A161" s="7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5"/>
      <c r="AI161" s="7"/>
      <c r="AJ161" s="7"/>
      <c r="AK161" s="11">
        <f t="shared" si="19"/>
        <v>0</v>
      </c>
      <c r="AL161" s="7"/>
      <c r="AM161" s="7"/>
      <c r="AN161" s="7"/>
      <c r="AO161" s="7"/>
      <c r="AP161" s="7">
        <f t="shared" si="21"/>
        <v>0</v>
      </c>
      <c r="AQ161" s="7"/>
      <c r="AR161" s="7">
        <v>5</v>
      </c>
      <c r="AS161" s="7"/>
      <c r="AT161" s="9"/>
      <c r="AU161" s="9"/>
      <c r="AV161" s="9"/>
      <c r="AW161" s="9"/>
      <c r="AX161" s="9">
        <f t="shared" si="20"/>
        <v>0</v>
      </c>
      <c r="AY161" s="225"/>
      <c r="AZ161" s="225"/>
      <c r="BA161" s="225"/>
      <c r="BB161" s="225"/>
      <c r="BC161" s="32"/>
      <c r="BD161" s="12"/>
    </row>
    <row r="162" spans="1:183" s="13" customFormat="1" x14ac:dyDescent="0.25">
      <c r="A162" s="7"/>
      <c r="B162" s="4"/>
      <c r="C162" s="4"/>
      <c r="D162" s="4"/>
      <c r="E162" s="4"/>
      <c r="F162" s="17"/>
      <c r="G162" s="17"/>
      <c r="H162" s="4"/>
      <c r="I162" s="4"/>
      <c r="J162" s="4"/>
      <c r="K162" s="4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5"/>
      <c r="AI162" s="7"/>
      <c r="AJ162" s="7"/>
      <c r="AK162" s="11">
        <f t="shared" si="19"/>
        <v>0</v>
      </c>
      <c r="AL162" s="7"/>
      <c r="AM162" s="7"/>
      <c r="AN162" s="7"/>
      <c r="AO162" s="7"/>
      <c r="AP162" s="7">
        <f t="shared" si="21"/>
        <v>0</v>
      </c>
      <c r="AQ162" s="7"/>
      <c r="AR162" s="7">
        <v>5</v>
      </c>
      <c r="AS162" s="7"/>
      <c r="AT162" s="9"/>
      <c r="AU162" s="9"/>
      <c r="AV162" s="9"/>
      <c r="AW162" s="9"/>
      <c r="AX162" s="9">
        <f t="shared" si="20"/>
        <v>0</v>
      </c>
      <c r="AY162" s="225"/>
      <c r="AZ162" s="225"/>
      <c r="BA162" s="225"/>
      <c r="BB162" s="225"/>
      <c r="BC162" s="33"/>
      <c r="BD162" s="12"/>
    </row>
    <row r="163" spans="1:183" s="13" customFormat="1" x14ac:dyDescent="0.25">
      <c r="A163" s="7"/>
      <c r="B163" s="4"/>
      <c r="C163" s="4"/>
      <c r="D163" s="4"/>
      <c r="E163" s="4"/>
      <c r="F163" s="17"/>
      <c r="G163" s="17"/>
      <c r="H163" s="4"/>
      <c r="I163" s="4"/>
      <c r="J163" s="4"/>
      <c r="K163" s="4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5"/>
      <c r="AI163" s="7"/>
      <c r="AJ163" s="7"/>
      <c r="AK163" s="11">
        <f t="shared" si="19"/>
        <v>0</v>
      </c>
      <c r="AL163" s="7"/>
      <c r="AM163" s="7"/>
      <c r="AN163" s="7"/>
      <c r="AO163" s="7"/>
      <c r="AP163" s="7">
        <f t="shared" si="21"/>
        <v>0</v>
      </c>
      <c r="AQ163" s="7"/>
      <c r="AR163" s="7">
        <v>5</v>
      </c>
      <c r="AS163" s="7"/>
      <c r="AT163" s="9"/>
      <c r="AU163" s="9"/>
      <c r="AV163" s="9"/>
      <c r="AW163" s="9"/>
      <c r="AX163" s="9">
        <f t="shared" si="20"/>
        <v>0</v>
      </c>
      <c r="AY163" s="225"/>
      <c r="AZ163" s="225"/>
      <c r="BA163" s="225"/>
      <c r="BB163" s="225"/>
      <c r="BC163" s="33"/>
      <c r="BD163" s="12"/>
    </row>
    <row r="164" spans="1:183" s="13" customFormat="1" x14ac:dyDescent="0.25">
      <c r="A164" s="7"/>
      <c r="B164" s="4"/>
      <c r="C164" s="4"/>
      <c r="D164" s="4"/>
      <c r="E164" s="4"/>
      <c r="F164" s="17"/>
      <c r="G164" s="17"/>
      <c r="H164" s="4"/>
      <c r="I164" s="4"/>
      <c r="J164" s="4"/>
      <c r="K164" s="4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5"/>
      <c r="AI164" s="7"/>
      <c r="AJ164" s="7"/>
      <c r="AK164" s="11">
        <f t="shared" si="19"/>
        <v>0</v>
      </c>
      <c r="AL164" s="7"/>
      <c r="AM164" s="7"/>
      <c r="AN164" s="7"/>
      <c r="AO164" s="7"/>
      <c r="AP164" s="7">
        <f t="shared" si="21"/>
        <v>0</v>
      </c>
      <c r="AQ164" s="7"/>
      <c r="AR164" s="7">
        <v>5</v>
      </c>
      <c r="AS164" s="7"/>
      <c r="AT164" s="8"/>
      <c r="AU164" s="8"/>
      <c r="AV164" s="8"/>
      <c r="AW164" s="8"/>
      <c r="AX164" s="9">
        <f t="shared" ref="AX164:AX166" si="22">AW164+AV164+AU164+AT164+AS164+AP164+AL164</f>
        <v>0</v>
      </c>
      <c r="AY164" s="225"/>
      <c r="AZ164" s="225"/>
      <c r="BA164" s="225"/>
      <c r="BB164" s="225"/>
      <c r="BC164" s="33"/>
      <c r="BD164" s="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</row>
    <row r="165" spans="1:183" s="13" customFormat="1" x14ac:dyDescent="0.25">
      <c r="A165" s="7"/>
      <c r="B165" s="4"/>
      <c r="C165" s="4"/>
      <c r="D165" s="4"/>
      <c r="E165" s="4"/>
      <c r="F165" s="4"/>
      <c r="G165" s="4"/>
      <c r="H165" s="20"/>
      <c r="I165" s="20"/>
      <c r="J165" s="20"/>
      <c r="K165" s="2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5"/>
      <c r="AI165" s="7"/>
      <c r="AJ165" s="7"/>
      <c r="AK165" s="11">
        <f t="shared" si="19"/>
        <v>0</v>
      </c>
      <c r="AL165" s="7"/>
      <c r="AM165" s="7"/>
      <c r="AN165" s="7"/>
      <c r="AO165" s="7"/>
      <c r="AP165" s="7">
        <f t="shared" si="21"/>
        <v>0</v>
      </c>
      <c r="AQ165" s="7"/>
      <c r="AR165" s="7">
        <v>5</v>
      </c>
      <c r="AS165" s="7"/>
      <c r="AT165" s="8"/>
      <c r="AU165" s="8"/>
      <c r="AV165" s="8"/>
      <c r="AW165" s="8"/>
      <c r="AX165" s="9">
        <f t="shared" si="22"/>
        <v>0</v>
      </c>
      <c r="AY165" s="225"/>
      <c r="AZ165" s="225"/>
      <c r="BA165" s="225"/>
      <c r="BB165" s="225"/>
      <c r="BC165" s="33"/>
      <c r="BD165" s="12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</row>
    <row r="166" spans="1:183" s="13" customFormat="1" x14ac:dyDescent="0.25">
      <c r="A166" s="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5"/>
      <c r="AI166" s="7"/>
      <c r="AJ166" s="7"/>
      <c r="AK166" s="11">
        <f t="shared" si="19"/>
        <v>0</v>
      </c>
      <c r="AL166" s="7"/>
      <c r="AM166" s="7"/>
      <c r="AN166" s="7"/>
      <c r="AO166" s="7"/>
      <c r="AP166" s="7">
        <f t="shared" si="21"/>
        <v>0</v>
      </c>
      <c r="AQ166" s="7"/>
      <c r="AR166" s="7">
        <v>5</v>
      </c>
      <c r="AS166" s="7"/>
      <c r="AT166" s="8"/>
      <c r="AU166" s="8"/>
      <c r="AV166" s="8"/>
      <c r="AW166" s="8"/>
      <c r="AX166" s="9">
        <f t="shared" si="22"/>
        <v>0</v>
      </c>
      <c r="AY166" s="225"/>
      <c r="AZ166" s="225"/>
      <c r="BA166" s="225"/>
      <c r="BB166" s="225"/>
      <c r="BC166" s="33"/>
      <c r="BD166" s="4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</row>
    <row r="167" spans="1:183" x14ac:dyDescent="0.25">
      <c r="A167" s="7"/>
      <c r="B167" s="4"/>
      <c r="C167" s="4"/>
      <c r="D167" s="4"/>
      <c r="E167" s="4"/>
      <c r="F167" s="17"/>
      <c r="G167" s="17"/>
      <c r="H167" s="20"/>
      <c r="I167" s="20"/>
      <c r="J167" s="20"/>
      <c r="K167" s="20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126"/>
      <c r="AI167" s="8"/>
      <c r="AJ167" s="8"/>
      <c r="AK167" s="11">
        <f t="shared" si="19"/>
        <v>0</v>
      </c>
      <c r="AL167" s="8"/>
      <c r="AM167" s="8"/>
      <c r="AN167" s="8"/>
      <c r="AO167" s="8"/>
      <c r="AP167" s="7">
        <f t="shared" si="21"/>
        <v>0</v>
      </c>
      <c r="AQ167" s="8"/>
      <c r="AR167" s="7">
        <v>5</v>
      </c>
      <c r="AS167" s="8"/>
      <c r="AT167" s="8"/>
      <c r="AU167" s="8"/>
      <c r="AV167" s="8"/>
      <c r="AW167" s="8"/>
      <c r="AX167" s="8">
        <f t="shared" ref="AX167:AX198" si="23">SUM(AT167:AW167)</f>
        <v>0</v>
      </c>
      <c r="AY167" s="225"/>
      <c r="AZ167" s="225"/>
      <c r="BA167" s="225"/>
      <c r="BB167" s="225"/>
      <c r="BC167" s="35"/>
      <c r="BD167" s="31"/>
    </row>
    <row r="168" spans="1:183" s="13" customFormat="1" x14ac:dyDescent="0.25">
      <c r="A168" s="7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5"/>
      <c r="AI168" s="7"/>
      <c r="AJ168" s="7"/>
      <c r="AK168" s="11">
        <f t="shared" si="19"/>
        <v>0</v>
      </c>
      <c r="AL168" s="7"/>
      <c r="AM168" s="7"/>
      <c r="AN168" s="7"/>
      <c r="AO168" s="7"/>
      <c r="AP168" s="7">
        <f t="shared" si="21"/>
        <v>0</v>
      </c>
      <c r="AQ168" s="7"/>
      <c r="AR168" s="7"/>
      <c r="AS168" s="7"/>
      <c r="AT168" s="8"/>
      <c r="AU168" s="8"/>
      <c r="AV168" s="8"/>
      <c r="AW168" s="8"/>
      <c r="AX168" s="8">
        <f t="shared" si="23"/>
        <v>0</v>
      </c>
      <c r="AY168" s="225"/>
      <c r="AZ168" s="225"/>
      <c r="BA168" s="225"/>
      <c r="BB168" s="225"/>
      <c r="BC168" s="33"/>
      <c r="BD168" s="4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</row>
    <row r="169" spans="1:183" s="13" customFormat="1" x14ac:dyDescent="0.25">
      <c r="A169" s="7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5"/>
      <c r="AI169" s="7"/>
      <c r="AJ169" s="7"/>
      <c r="AK169" s="11">
        <f t="shared" si="19"/>
        <v>0</v>
      </c>
      <c r="AL169" s="7"/>
      <c r="AM169" s="7"/>
      <c r="AN169" s="7"/>
      <c r="AO169" s="7"/>
      <c r="AP169" s="7">
        <f t="shared" si="21"/>
        <v>0</v>
      </c>
      <c r="AQ169" s="7"/>
      <c r="AR169" s="7"/>
      <c r="AS169" s="7"/>
      <c r="AT169" s="8"/>
      <c r="AU169" s="8"/>
      <c r="AV169" s="8"/>
      <c r="AW169" s="8"/>
      <c r="AX169" s="8">
        <f t="shared" si="23"/>
        <v>0</v>
      </c>
      <c r="AY169" s="225"/>
      <c r="AZ169" s="225"/>
      <c r="BA169" s="225"/>
      <c r="BB169" s="225"/>
      <c r="BC169" s="33"/>
      <c r="BD169" s="4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</row>
    <row r="170" spans="1:183" x14ac:dyDescent="0.25">
      <c r="A170" s="7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5"/>
      <c r="AI170" s="7"/>
      <c r="AJ170" s="7"/>
      <c r="AK170" s="11">
        <f t="shared" si="19"/>
        <v>0</v>
      </c>
      <c r="AL170" s="7"/>
      <c r="AM170" s="7"/>
      <c r="AN170" s="7"/>
      <c r="AO170" s="7"/>
      <c r="AP170" s="7">
        <f t="shared" si="21"/>
        <v>0</v>
      </c>
      <c r="AQ170" s="7"/>
      <c r="AR170" s="7"/>
      <c r="AS170" s="7"/>
      <c r="AT170" s="8"/>
      <c r="AU170" s="8"/>
      <c r="AV170" s="8"/>
      <c r="AW170" s="8"/>
      <c r="AX170" s="8">
        <f t="shared" si="23"/>
        <v>0</v>
      </c>
      <c r="AY170" s="225"/>
      <c r="AZ170" s="225"/>
      <c r="BA170" s="225"/>
      <c r="BB170" s="225"/>
      <c r="BD170" s="4"/>
    </row>
    <row r="171" spans="1:183" x14ac:dyDescent="0.25">
      <c r="A171" s="7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5"/>
      <c r="AI171" s="7"/>
      <c r="AJ171" s="7"/>
      <c r="AK171" s="11">
        <f t="shared" si="19"/>
        <v>0</v>
      </c>
      <c r="AL171" s="7"/>
      <c r="AM171" s="7"/>
      <c r="AN171" s="7"/>
      <c r="AO171" s="7"/>
      <c r="AP171" s="7">
        <f t="shared" si="21"/>
        <v>0</v>
      </c>
      <c r="AQ171" s="7"/>
      <c r="AR171" s="7"/>
      <c r="AS171" s="7"/>
      <c r="AT171" s="8"/>
      <c r="AU171" s="8"/>
      <c r="AV171" s="8"/>
      <c r="AW171" s="8"/>
      <c r="AX171" s="8">
        <f t="shared" si="23"/>
        <v>0</v>
      </c>
      <c r="AY171" s="225"/>
      <c r="AZ171" s="225"/>
      <c r="BA171" s="225"/>
      <c r="BB171" s="225"/>
      <c r="BD171" s="4"/>
    </row>
    <row r="172" spans="1:183" s="15" customFormat="1" x14ac:dyDescent="0.25">
      <c r="A172" s="7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5"/>
      <c r="AI172" s="7"/>
      <c r="AJ172" s="7"/>
      <c r="AK172" s="11">
        <f t="shared" si="19"/>
        <v>0</v>
      </c>
      <c r="AL172" s="7"/>
      <c r="AM172" s="7"/>
      <c r="AN172" s="7"/>
      <c r="AO172" s="7"/>
      <c r="AP172" s="7">
        <f t="shared" si="21"/>
        <v>0</v>
      </c>
      <c r="AQ172" s="7"/>
      <c r="AR172" s="7"/>
      <c r="AS172" s="7"/>
      <c r="AT172" s="9"/>
      <c r="AU172" s="9"/>
      <c r="AV172" s="9"/>
      <c r="AW172" s="9"/>
      <c r="AX172" s="9">
        <f t="shared" si="23"/>
        <v>0</v>
      </c>
      <c r="AY172" s="225"/>
      <c r="AZ172" s="225"/>
      <c r="BA172" s="225"/>
      <c r="BB172" s="225"/>
      <c r="BC172" s="32"/>
      <c r="BD172" s="12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</row>
    <row r="173" spans="1:183" s="13" customFormat="1" x14ac:dyDescent="0.25">
      <c r="A173" s="7"/>
      <c r="B173" s="4"/>
      <c r="C173" s="4"/>
      <c r="D173" s="4"/>
      <c r="E173" s="4"/>
      <c r="F173" s="4"/>
      <c r="G173" s="12"/>
      <c r="H173" s="21"/>
      <c r="I173" s="21"/>
      <c r="J173" s="21"/>
      <c r="K173" s="21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128"/>
      <c r="AI173" s="11"/>
      <c r="AJ173" s="11"/>
      <c r="AK173" s="11">
        <f t="shared" si="19"/>
        <v>0</v>
      </c>
      <c r="AL173" s="11"/>
      <c r="AM173" s="11"/>
      <c r="AN173" s="11"/>
      <c r="AO173" s="11"/>
      <c r="AP173" s="7">
        <f t="shared" si="21"/>
        <v>0</v>
      </c>
      <c r="AQ173" s="11"/>
      <c r="AR173" s="11"/>
      <c r="AS173" s="11"/>
      <c r="AT173" s="8"/>
      <c r="AU173" s="8"/>
      <c r="AV173" s="8"/>
      <c r="AW173" s="8"/>
      <c r="AX173" s="9">
        <f t="shared" si="23"/>
        <v>0</v>
      </c>
      <c r="AY173" s="225"/>
      <c r="AZ173" s="225"/>
      <c r="BA173" s="225"/>
      <c r="BB173" s="225"/>
      <c r="BC173" s="33"/>
      <c r="BD173" s="12"/>
    </row>
    <row r="174" spans="1:183" s="27" customFormat="1" x14ac:dyDescent="0.25">
      <c r="A174" s="7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5"/>
      <c r="AI174" s="7"/>
      <c r="AJ174" s="7"/>
      <c r="AK174" s="11">
        <f t="shared" si="19"/>
        <v>0</v>
      </c>
      <c r="AL174" s="7"/>
      <c r="AM174" s="7"/>
      <c r="AN174" s="7"/>
      <c r="AO174" s="7"/>
      <c r="AP174" s="7">
        <f t="shared" si="21"/>
        <v>0</v>
      </c>
      <c r="AQ174" s="7"/>
      <c r="AR174" s="7"/>
      <c r="AS174" s="7"/>
      <c r="AT174" s="8"/>
      <c r="AU174" s="8"/>
      <c r="AV174" s="8"/>
      <c r="AW174" s="8"/>
      <c r="AX174" s="8">
        <f t="shared" si="23"/>
        <v>0</v>
      </c>
      <c r="AY174" s="225"/>
      <c r="AZ174" s="225"/>
      <c r="BA174" s="225"/>
      <c r="BB174" s="225"/>
      <c r="BC174" s="33"/>
      <c r="BD174" s="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</row>
    <row r="175" spans="1:183" s="27" customFormat="1" x14ac:dyDescent="0.25">
      <c r="A175" s="188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5"/>
      <c r="AI175" s="7"/>
      <c r="AJ175" s="7"/>
      <c r="AK175" s="11">
        <f t="shared" si="19"/>
        <v>0</v>
      </c>
      <c r="AL175" s="7"/>
      <c r="AM175" s="7"/>
      <c r="AN175" s="7"/>
      <c r="AO175" s="7"/>
      <c r="AP175" s="7">
        <f t="shared" si="21"/>
        <v>0</v>
      </c>
      <c r="AQ175" s="7"/>
      <c r="AR175" s="7"/>
      <c r="AS175" s="7"/>
      <c r="AT175" s="8"/>
      <c r="AU175" s="8"/>
      <c r="AV175" s="8"/>
      <c r="AW175" s="8"/>
      <c r="AX175" s="9">
        <f t="shared" si="23"/>
        <v>0</v>
      </c>
      <c r="AY175" s="225"/>
      <c r="AZ175" s="225"/>
      <c r="BA175" s="225"/>
      <c r="BB175" s="225"/>
      <c r="BC175" s="85"/>
      <c r="BD175" s="84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</row>
    <row r="176" spans="1:183" s="13" customFormat="1" x14ac:dyDescent="0.25">
      <c r="A176" s="39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5"/>
      <c r="AI176" s="7"/>
      <c r="AJ176" s="7"/>
      <c r="AK176" s="11">
        <f t="shared" si="19"/>
        <v>0</v>
      </c>
      <c r="AL176" s="7"/>
      <c r="AM176" s="7"/>
      <c r="AN176" s="7"/>
      <c r="AO176" s="7"/>
      <c r="AP176" s="7">
        <f t="shared" si="21"/>
        <v>0</v>
      </c>
      <c r="AQ176" s="7"/>
      <c r="AR176" s="7"/>
      <c r="AS176" s="7"/>
      <c r="AT176" s="9"/>
      <c r="AU176" s="9"/>
      <c r="AV176" s="9"/>
      <c r="AW176" s="9"/>
      <c r="AX176" s="9">
        <f t="shared" si="23"/>
        <v>0</v>
      </c>
      <c r="AY176" s="225"/>
      <c r="AZ176" s="225"/>
      <c r="BA176" s="225"/>
      <c r="BB176" s="225"/>
      <c r="BC176" s="32"/>
      <c r="BD176" s="12"/>
    </row>
    <row r="177" spans="1:183" s="70" customFormat="1" x14ac:dyDescent="0.25">
      <c r="A177" s="39"/>
      <c r="B177" s="12"/>
      <c r="C177" s="12"/>
      <c r="D177" s="12"/>
      <c r="E177" s="12"/>
      <c r="F177" s="4"/>
      <c r="G177" s="12"/>
      <c r="H177" s="21"/>
      <c r="I177" s="21"/>
      <c r="J177" s="21"/>
      <c r="K177" s="21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128"/>
      <c r="AI177" s="11"/>
      <c r="AJ177" s="11"/>
      <c r="AK177" s="11">
        <f t="shared" si="19"/>
        <v>0</v>
      </c>
      <c r="AL177" s="11"/>
      <c r="AM177" s="11"/>
      <c r="AN177" s="11"/>
      <c r="AO177" s="11"/>
      <c r="AP177" s="7">
        <f t="shared" si="21"/>
        <v>0</v>
      </c>
      <c r="AQ177" s="11"/>
      <c r="AR177" s="11"/>
      <c r="AS177" s="11"/>
      <c r="AT177" s="8"/>
      <c r="AU177" s="8"/>
      <c r="AV177" s="8"/>
      <c r="AW177" s="8"/>
      <c r="AX177" s="9">
        <f t="shared" si="23"/>
        <v>0</v>
      </c>
      <c r="AY177" s="225"/>
      <c r="AZ177" s="225"/>
      <c r="BA177" s="225"/>
      <c r="BB177" s="225"/>
      <c r="BC177" s="33"/>
      <c r="BD177" s="12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</row>
    <row r="178" spans="1:183" s="70" customFormat="1" x14ac:dyDescent="0.25">
      <c r="A178" s="39"/>
      <c r="B178" s="12"/>
      <c r="C178" s="12"/>
      <c r="D178" s="12"/>
      <c r="E178" s="12"/>
      <c r="F178" s="4"/>
      <c r="G178" s="4"/>
      <c r="H178" s="4"/>
      <c r="I178" s="4"/>
      <c r="J178" s="4"/>
      <c r="K178" s="4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5"/>
      <c r="AI178" s="7"/>
      <c r="AJ178" s="7"/>
      <c r="AK178" s="11">
        <f t="shared" si="19"/>
        <v>0</v>
      </c>
      <c r="AL178" s="7"/>
      <c r="AM178" s="7"/>
      <c r="AN178" s="7"/>
      <c r="AO178" s="7"/>
      <c r="AP178" s="7">
        <f t="shared" si="21"/>
        <v>0</v>
      </c>
      <c r="AQ178" s="7"/>
      <c r="AR178" s="7"/>
      <c r="AS178" s="7"/>
      <c r="AT178" s="8"/>
      <c r="AU178" s="8"/>
      <c r="AV178" s="8"/>
      <c r="AW178" s="8"/>
      <c r="AX178" s="8">
        <f t="shared" si="23"/>
        <v>0</v>
      </c>
      <c r="AY178" s="225"/>
      <c r="AZ178" s="225"/>
      <c r="BA178" s="225"/>
      <c r="BB178" s="225"/>
      <c r="BC178" s="33"/>
      <c r="BD178" s="4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</row>
    <row r="179" spans="1:183" s="13" customFormat="1" x14ac:dyDescent="0.25">
      <c r="A179" s="39"/>
      <c r="B179" s="12"/>
      <c r="C179" s="12"/>
      <c r="D179" s="12"/>
      <c r="E179" s="12"/>
      <c r="F179" s="4"/>
      <c r="G179" s="12"/>
      <c r="H179" s="12"/>
      <c r="I179" s="12"/>
      <c r="J179" s="12"/>
      <c r="K179" s="1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128"/>
      <c r="AI179" s="11"/>
      <c r="AJ179" s="11"/>
      <c r="AK179" s="11">
        <f t="shared" si="19"/>
        <v>0</v>
      </c>
      <c r="AL179" s="11"/>
      <c r="AM179" s="11"/>
      <c r="AN179" s="11"/>
      <c r="AO179" s="11"/>
      <c r="AP179" s="7">
        <f t="shared" si="21"/>
        <v>0</v>
      </c>
      <c r="AQ179" s="11"/>
      <c r="AR179" s="11"/>
      <c r="AS179" s="11"/>
      <c r="AT179" s="8"/>
      <c r="AU179" s="8"/>
      <c r="AV179" s="8"/>
      <c r="AW179" s="8"/>
      <c r="AX179" s="9">
        <f t="shared" si="23"/>
        <v>0</v>
      </c>
      <c r="AY179" s="225"/>
      <c r="AZ179" s="225"/>
      <c r="BA179" s="225"/>
      <c r="BB179" s="225"/>
      <c r="BC179" s="33"/>
      <c r="BD179" s="12"/>
    </row>
    <row r="180" spans="1:183" x14ac:dyDescent="0.25">
      <c r="A180" s="39"/>
      <c r="B180" s="12"/>
      <c r="C180" s="12"/>
      <c r="D180" s="12"/>
      <c r="E180" s="12"/>
      <c r="F180" s="17"/>
      <c r="G180" s="17"/>
      <c r="H180" s="17"/>
      <c r="I180" s="17"/>
      <c r="J180" s="17"/>
      <c r="K180" s="17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126"/>
      <c r="AI180" s="7"/>
      <c r="AJ180" s="7"/>
      <c r="AK180" s="11">
        <f t="shared" si="19"/>
        <v>0</v>
      </c>
      <c r="AL180" s="7"/>
      <c r="AM180" s="7"/>
      <c r="AN180" s="7"/>
      <c r="AO180" s="7"/>
      <c r="AP180" s="7">
        <f t="shared" si="21"/>
        <v>0</v>
      </c>
      <c r="AQ180" s="7"/>
      <c r="AR180" s="7"/>
      <c r="AS180" s="7"/>
      <c r="AT180" s="8"/>
      <c r="AU180" s="8"/>
      <c r="AV180" s="8"/>
      <c r="AW180" s="8"/>
      <c r="AX180" s="8">
        <f t="shared" si="23"/>
        <v>0</v>
      </c>
      <c r="AY180" s="228"/>
      <c r="AZ180" s="228"/>
      <c r="BA180" s="228"/>
      <c r="BB180" s="228"/>
      <c r="BC180" s="32"/>
      <c r="BD180" s="4"/>
    </row>
    <row r="181" spans="1:183" x14ac:dyDescent="0.25">
      <c r="A181" s="39"/>
      <c r="B181" s="4"/>
      <c r="C181" s="4"/>
      <c r="D181" s="4"/>
      <c r="E181" s="4"/>
      <c r="F181" s="17"/>
      <c r="G181" s="17"/>
      <c r="H181" s="17"/>
      <c r="I181" s="17"/>
      <c r="J181" s="17"/>
      <c r="K181" s="17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126"/>
      <c r="AI181" s="7"/>
      <c r="AJ181" s="7"/>
      <c r="AK181" s="11">
        <f t="shared" si="19"/>
        <v>0</v>
      </c>
      <c r="AL181" s="7"/>
      <c r="AM181" s="7"/>
      <c r="AN181" s="7"/>
      <c r="AO181" s="7"/>
      <c r="AP181" s="7">
        <f t="shared" si="21"/>
        <v>0</v>
      </c>
      <c r="AQ181" s="7"/>
      <c r="AR181" s="7"/>
      <c r="AS181" s="7"/>
      <c r="AT181" s="8"/>
      <c r="AU181" s="8"/>
      <c r="AV181" s="8"/>
      <c r="AW181" s="8"/>
      <c r="AX181" s="8">
        <f t="shared" si="23"/>
        <v>0</v>
      </c>
      <c r="AY181" s="228"/>
      <c r="AZ181" s="228"/>
      <c r="BA181" s="228"/>
      <c r="BB181" s="228"/>
      <c r="BC181" s="32"/>
      <c r="BD181" s="4"/>
    </row>
    <row r="182" spans="1:183" x14ac:dyDescent="0.25">
      <c r="A182" s="39"/>
      <c r="B182" s="4"/>
      <c r="C182" s="4"/>
      <c r="D182" s="4"/>
      <c r="E182" s="4"/>
      <c r="F182" s="17"/>
      <c r="G182" s="17"/>
      <c r="H182" s="17"/>
      <c r="I182" s="17"/>
      <c r="J182" s="17"/>
      <c r="K182" s="17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126"/>
      <c r="AI182" s="7"/>
      <c r="AJ182" s="7"/>
      <c r="AK182" s="11">
        <f t="shared" si="19"/>
        <v>0</v>
      </c>
      <c r="AL182" s="7"/>
      <c r="AM182" s="7"/>
      <c r="AN182" s="7"/>
      <c r="AO182" s="7"/>
      <c r="AP182" s="7">
        <f t="shared" si="21"/>
        <v>0</v>
      </c>
      <c r="AQ182" s="7"/>
      <c r="AR182" s="7"/>
      <c r="AS182" s="7"/>
      <c r="AT182" s="8"/>
      <c r="AU182" s="8"/>
      <c r="AV182" s="8"/>
      <c r="AW182" s="8"/>
      <c r="AX182" s="8">
        <f t="shared" si="23"/>
        <v>0</v>
      </c>
      <c r="AY182" s="228"/>
      <c r="AZ182" s="228"/>
      <c r="BA182" s="228"/>
      <c r="BB182" s="228"/>
      <c r="BC182" s="32"/>
      <c r="BD182" s="4"/>
    </row>
    <row r="183" spans="1:183" x14ac:dyDescent="0.25">
      <c r="A183" s="39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5"/>
      <c r="AI183" s="7"/>
      <c r="AJ183" s="7"/>
      <c r="AK183" s="11">
        <f t="shared" si="19"/>
        <v>0</v>
      </c>
      <c r="AL183" s="7"/>
      <c r="AM183" s="7"/>
      <c r="AN183" s="7"/>
      <c r="AO183" s="7"/>
      <c r="AP183" s="7">
        <f t="shared" si="21"/>
        <v>0</v>
      </c>
      <c r="AQ183" s="7"/>
      <c r="AR183" s="7"/>
      <c r="AS183" s="7"/>
      <c r="AT183" s="8"/>
      <c r="AU183" s="8"/>
      <c r="AV183" s="8"/>
      <c r="AW183" s="8"/>
      <c r="AX183" s="8">
        <f t="shared" si="23"/>
        <v>0</v>
      </c>
      <c r="AY183" s="229"/>
      <c r="AZ183" s="229"/>
      <c r="BA183" s="229"/>
      <c r="BB183" s="229"/>
      <c r="BC183" s="32"/>
      <c r="BD183" s="4"/>
    </row>
    <row r="184" spans="1:183" x14ac:dyDescent="0.25">
      <c r="A184" s="189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5"/>
      <c r="AI184" s="7"/>
      <c r="AJ184" s="7"/>
      <c r="AK184" s="11">
        <f t="shared" si="19"/>
        <v>0</v>
      </c>
      <c r="AL184" s="7"/>
      <c r="AM184" s="7"/>
      <c r="AN184" s="7"/>
      <c r="AO184" s="7"/>
      <c r="AP184" s="7">
        <f t="shared" si="21"/>
        <v>0</v>
      </c>
      <c r="AQ184" s="7"/>
      <c r="AR184" s="7"/>
      <c r="AS184" s="7"/>
      <c r="AT184" s="9"/>
      <c r="AU184" s="9"/>
      <c r="AV184" s="9"/>
      <c r="AW184" s="9"/>
      <c r="AX184" s="8">
        <f t="shared" si="23"/>
        <v>0</v>
      </c>
      <c r="AY184" s="225"/>
      <c r="AZ184" s="225"/>
      <c r="BA184" s="225"/>
      <c r="BB184" s="225"/>
      <c r="BC184" s="32"/>
      <c r="BD184" s="12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</row>
    <row r="185" spans="1:183" s="13" customFormat="1" x14ac:dyDescent="0.25">
      <c r="A185" s="190"/>
      <c r="B185" s="4"/>
      <c r="C185" s="4"/>
      <c r="D185" s="4"/>
      <c r="E185" s="4"/>
      <c r="F185" s="17"/>
      <c r="G185" s="17"/>
      <c r="H185" s="4"/>
      <c r="I185" s="4"/>
      <c r="J185" s="4"/>
      <c r="K185" s="4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5"/>
      <c r="AI185" s="7"/>
      <c r="AJ185" s="7"/>
      <c r="AK185" s="11">
        <f t="shared" si="19"/>
        <v>0</v>
      </c>
      <c r="AL185" s="7"/>
      <c r="AM185" s="7"/>
      <c r="AN185" s="7"/>
      <c r="AO185" s="7"/>
      <c r="AP185" s="7">
        <f t="shared" si="21"/>
        <v>0</v>
      </c>
      <c r="AQ185" s="7"/>
      <c r="AR185" s="7"/>
      <c r="AS185" s="7"/>
      <c r="AT185" s="9"/>
      <c r="AU185" s="9"/>
      <c r="AV185" s="9"/>
      <c r="AW185" s="9"/>
      <c r="AX185" s="8">
        <f t="shared" si="23"/>
        <v>0</v>
      </c>
      <c r="AY185" s="225"/>
      <c r="AZ185" s="225"/>
      <c r="BA185" s="225"/>
      <c r="BB185" s="225"/>
      <c r="BC185" s="33"/>
      <c r="BD185" s="12"/>
    </row>
    <row r="186" spans="1:183" s="15" customFormat="1" x14ac:dyDescent="0.25">
      <c r="A186" s="190"/>
      <c r="B186" s="17"/>
      <c r="C186" s="17"/>
      <c r="D186" s="17"/>
      <c r="E186" s="17"/>
      <c r="F186" s="17"/>
      <c r="G186" s="4"/>
      <c r="H186" s="4"/>
      <c r="I186" s="4"/>
      <c r="J186" s="4"/>
      <c r="K186" s="4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5"/>
      <c r="AI186" s="7"/>
      <c r="AJ186" s="7"/>
      <c r="AK186" s="11">
        <f t="shared" si="19"/>
        <v>0</v>
      </c>
      <c r="AL186" s="7"/>
      <c r="AM186" s="7"/>
      <c r="AN186" s="7"/>
      <c r="AO186" s="7"/>
      <c r="AP186" s="7">
        <f t="shared" si="21"/>
        <v>0</v>
      </c>
      <c r="AQ186" s="7"/>
      <c r="AR186" s="7"/>
      <c r="AS186" s="7"/>
      <c r="AT186" s="8"/>
      <c r="AU186" s="8"/>
      <c r="AV186" s="8"/>
      <c r="AW186" s="8"/>
      <c r="AX186" s="8">
        <f t="shared" si="23"/>
        <v>0</v>
      </c>
      <c r="AY186" s="225"/>
      <c r="AZ186" s="225"/>
      <c r="BA186" s="225"/>
      <c r="BB186" s="225"/>
      <c r="BC186" s="34"/>
      <c r="BD186" s="12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</row>
    <row r="187" spans="1:183" s="13" customFormat="1" x14ac:dyDescent="0.25">
      <c r="A187" s="190"/>
      <c r="B187" s="17"/>
      <c r="C187" s="17"/>
      <c r="D187" s="17"/>
      <c r="E187" s="17"/>
      <c r="F187" s="4"/>
      <c r="G187" s="4"/>
      <c r="H187" s="4"/>
      <c r="I187" s="4"/>
      <c r="J187" s="4"/>
      <c r="K187" s="4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5"/>
      <c r="AI187" s="7"/>
      <c r="AJ187" s="7"/>
      <c r="AK187" s="11">
        <f t="shared" si="19"/>
        <v>0</v>
      </c>
      <c r="AL187" s="7"/>
      <c r="AM187" s="7"/>
      <c r="AN187" s="7"/>
      <c r="AO187" s="7"/>
      <c r="AP187" s="7">
        <f t="shared" si="21"/>
        <v>0</v>
      </c>
      <c r="AQ187" s="7"/>
      <c r="AR187" s="7"/>
      <c r="AS187" s="7"/>
      <c r="AT187" s="18"/>
      <c r="AU187" s="18"/>
      <c r="AV187" s="46"/>
      <c r="AW187" s="46"/>
      <c r="AX187" s="8">
        <f t="shared" si="23"/>
        <v>0</v>
      </c>
      <c r="AY187" s="225"/>
      <c r="AZ187" s="225"/>
      <c r="BA187" s="225"/>
      <c r="BB187" s="225"/>
      <c r="BC187" s="33"/>
      <c r="BD187" s="4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</row>
    <row r="188" spans="1:183" x14ac:dyDescent="0.25">
      <c r="A188" s="189"/>
      <c r="B188" s="17"/>
      <c r="C188" s="17"/>
      <c r="D188" s="17"/>
      <c r="E188" s="17"/>
      <c r="F188" s="4"/>
      <c r="G188" s="4"/>
      <c r="H188" s="20"/>
      <c r="I188" s="20"/>
      <c r="J188" s="20"/>
      <c r="K188" s="20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128"/>
      <c r="AI188" s="9"/>
      <c r="AJ188" s="9"/>
      <c r="AK188" s="11">
        <f t="shared" si="19"/>
        <v>0</v>
      </c>
      <c r="AL188" s="9"/>
      <c r="AM188" s="9"/>
      <c r="AN188" s="9"/>
      <c r="AO188" s="9"/>
      <c r="AP188" s="7">
        <f t="shared" si="21"/>
        <v>0</v>
      </c>
      <c r="AQ188" s="9"/>
      <c r="AR188" s="9"/>
      <c r="AS188" s="9"/>
      <c r="AT188" s="8"/>
      <c r="AU188" s="8"/>
      <c r="AV188" s="8"/>
      <c r="AW188" s="8"/>
      <c r="AX188" s="8">
        <f t="shared" si="23"/>
        <v>0</v>
      </c>
      <c r="AY188" s="225"/>
      <c r="AZ188" s="225"/>
      <c r="BA188" s="225"/>
      <c r="BB188" s="225"/>
      <c r="BD188" s="12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</row>
    <row r="189" spans="1:183" x14ac:dyDescent="0.25">
      <c r="A189" s="189"/>
      <c r="B189" s="17"/>
      <c r="C189" s="17"/>
      <c r="D189" s="17"/>
      <c r="E189" s="17"/>
      <c r="F189" s="17"/>
      <c r="G189" s="4"/>
      <c r="H189" s="4"/>
      <c r="I189" s="4"/>
      <c r="J189" s="4"/>
      <c r="K189" s="4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128"/>
      <c r="AI189" s="11"/>
      <c r="AJ189" s="11"/>
      <c r="AK189" s="11">
        <f t="shared" si="19"/>
        <v>0</v>
      </c>
      <c r="AL189" s="11"/>
      <c r="AM189" s="11"/>
      <c r="AN189" s="11"/>
      <c r="AO189" s="11"/>
      <c r="AP189" s="7">
        <f t="shared" si="21"/>
        <v>0</v>
      </c>
      <c r="AQ189" s="11"/>
      <c r="AR189" s="11"/>
      <c r="AS189" s="11"/>
      <c r="AT189" s="8"/>
      <c r="AU189" s="8"/>
      <c r="AV189" s="8"/>
      <c r="AW189" s="8"/>
      <c r="AX189" s="8">
        <f t="shared" si="23"/>
        <v>0</v>
      </c>
      <c r="AY189" s="225"/>
      <c r="AZ189" s="225"/>
      <c r="BA189" s="225"/>
      <c r="BB189" s="225"/>
      <c r="BD189" s="12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</row>
    <row r="190" spans="1:183" x14ac:dyDescent="0.25">
      <c r="A190" s="190"/>
      <c r="B190" s="17"/>
      <c r="C190" s="17"/>
      <c r="D190" s="17"/>
      <c r="E190" s="17"/>
      <c r="F190" s="17"/>
      <c r="G190" s="4"/>
      <c r="H190" s="4"/>
      <c r="I190" s="4"/>
      <c r="J190" s="4"/>
      <c r="K190" s="4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5"/>
      <c r="AI190" s="7"/>
      <c r="AJ190" s="7"/>
      <c r="AK190" s="11">
        <f t="shared" si="19"/>
        <v>0</v>
      </c>
      <c r="AL190" s="7"/>
      <c r="AM190" s="7"/>
      <c r="AN190" s="7"/>
      <c r="AO190" s="7"/>
      <c r="AP190" s="7">
        <f t="shared" si="21"/>
        <v>0</v>
      </c>
      <c r="AQ190" s="7"/>
      <c r="AR190" s="7"/>
      <c r="AS190" s="7"/>
      <c r="AT190" s="8"/>
      <c r="AU190" s="8"/>
      <c r="AV190" s="8"/>
      <c r="AW190" s="8"/>
      <c r="AX190" s="8">
        <f t="shared" si="23"/>
        <v>0</v>
      </c>
      <c r="AY190" s="225"/>
      <c r="AZ190" s="225"/>
      <c r="BA190" s="225"/>
      <c r="BB190" s="225"/>
      <c r="BD190" s="4"/>
    </row>
    <row r="191" spans="1:183" x14ac:dyDescent="0.25">
      <c r="A191" s="19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5"/>
      <c r="AI191" s="7"/>
      <c r="AJ191" s="7"/>
      <c r="AK191" s="11">
        <f t="shared" si="19"/>
        <v>0</v>
      </c>
      <c r="AL191" s="7"/>
      <c r="AM191" s="7"/>
      <c r="AN191" s="7"/>
      <c r="AO191" s="7"/>
      <c r="AP191" s="7">
        <f t="shared" si="21"/>
        <v>0</v>
      </c>
      <c r="AQ191" s="7"/>
      <c r="AR191" s="7"/>
      <c r="AS191" s="7"/>
      <c r="AT191" s="8"/>
      <c r="AU191" s="8"/>
      <c r="AV191" s="8"/>
      <c r="AW191" s="8"/>
      <c r="AX191" s="8">
        <f t="shared" si="23"/>
        <v>0</v>
      </c>
      <c r="AY191" s="230"/>
      <c r="AZ191" s="230"/>
      <c r="BA191" s="230"/>
      <c r="BB191" s="230"/>
      <c r="BD191" s="12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</row>
    <row r="192" spans="1:183" x14ac:dyDescent="0.25">
      <c r="A192" s="189"/>
      <c r="B192" s="42"/>
      <c r="F192" s="28"/>
      <c r="G192" s="28"/>
      <c r="H192" s="36"/>
      <c r="I192" s="36"/>
      <c r="J192" s="36"/>
      <c r="K192" s="36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5"/>
      <c r="AI192" s="7"/>
      <c r="AJ192" s="7"/>
      <c r="AK192" s="11">
        <f t="shared" si="19"/>
        <v>0</v>
      </c>
      <c r="AL192" s="7"/>
      <c r="AM192" s="7"/>
      <c r="AN192" s="7"/>
      <c r="AO192" s="7"/>
      <c r="AP192" s="7">
        <f t="shared" si="21"/>
        <v>0</v>
      </c>
      <c r="AQ192" s="7"/>
      <c r="AR192" s="7"/>
      <c r="AS192" s="7"/>
      <c r="AT192" s="8"/>
      <c r="AU192" s="8"/>
      <c r="AV192" s="8"/>
      <c r="AW192" s="8"/>
      <c r="AX192" s="8">
        <f t="shared" si="23"/>
        <v>0</v>
      </c>
      <c r="AY192" s="225"/>
      <c r="AZ192" s="225"/>
      <c r="BA192" s="225"/>
      <c r="BB192" s="225"/>
      <c r="BD192" s="12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</row>
    <row r="193" spans="1:183" x14ac:dyDescent="0.25">
      <c r="A193" s="189"/>
      <c r="B193" s="4"/>
      <c r="C193" s="4"/>
      <c r="D193" s="4"/>
      <c r="E193" s="4"/>
      <c r="F193" s="17"/>
      <c r="G193" s="17"/>
      <c r="H193" s="4"/>
      <c r="I193" s="4"/>
      <c r="J193" s="4"/>
      <c r="K193" s="4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5"/>
      <c r="AI193" s="7"/>
      <c r="AJ193" s="7"/>
      <c r="AK193" s="11">
        <f t="shared" si="19"/>
        <v>0</v>
      </c>
      <c r="AL193" s="7"/>
      <c r="AM193" s="7"/>
      <c r="AN193" s="7"/>
      <c r="AO193" s="7"/>
      <c r="AP193" s="7">
        <f t="shared" si="21"/>
        <v>0</v>
      </c>
      <c r="AQ193" s="7"/>
      <c r="AR193" s="7"/>
      <c r="AS193" s="7"/>
      <c r="AT193" s="8"/>
      <c r="AU193" s="8"/>
      <c r="AV193" s="8"/>
      <c r="AW193" s="8"/>
      <c r="AX193" s="8">
        <f t="shared" si="23"/>
        <v>0</v>
      </c>
      <c r="AY193" s="225"/>
      <c r="AZ193" s="225"/>
      <c r="BA193" s="225"/>
      <c r="BB193" s="225"/>
      <c r="BD193" s="4"/>
    </row>
    <row r="194" spans="1:183" x14ac:dyDescent="0.25">
      <c r="A194" s="190"/>
      <c r="B194" s="4"/>
      <c r="C194" s="4"/>
      <c r="D194" s="4"/>
      <c r="E194" s="4"/>
      <c r="F194" s="17"/>
      <c r="G194" s="17"/>
      <c r="H194" s="4"/>
      <c r="I194" s="4"/>
      <c r="J194" s="4"/>
      <c r="K194" s="4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5"/>
      <c r="AI194" s="7"/>
      <c r="AJ194" s="7"/>
      <c r="AK194" s="11">
        <f t="shared" si="19"/>
        <v>0</v>
      </c>
      <c r="AL194" s="7"/>
      <c r="AM194" s="7"/>
      <c r="AN194" s="7"/>
      <c r="AO194" s="7"/>
      <c r="AP194" s="7">
        <f t="shared" si="21"/>
        <v>0</v>
      </c>
      <c r="AQ194" s="7"/>
      <c r="AR194" s="7"/>
      <c r="AS194" s="7"/>
      <c r="AT194" s="8"/>
      <c r="AU194" s="8"/>
      <c r="AV194" s="8"/>
      <c r="AW194" s="8"/>
      <c r="AX194" s="8">
        <f t="shared" si="23"/>
        <v>0</v>
      </c>
      <c r="AY194" s="225"/>
      <c r="AZ194" s="225"/>
      <c r="BA194" s="225"/>
      <c r="BB194" s="225"/>
      <c r="BD194" s="4"/>
    </row>
    <row r="195" spans="1:183" x14ac:dyDescent="0.25">
      <c r="A195" s="189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5"/>
      <c r="AI195" s="7"/>
      <c r="AJ195" s="7"/>
      <c r="AK195" s="11">
        <f t="shared" si="19"/>
        <v>0</v>
      </c>
      <c r="AL195" s="7"/>
      <c r="AM195" s="7"/>
      <c r="AN195" s="7"/>
      <c r="AO195" s="7"/>
      <c r="AP195" s="7">
        <f t="shared" si="21"/>
        <v>0</v>
      </c>
      <c r="AQ195" s="7"/>
      <c r="AR195" s="7"/>
      <c r="AS195" s="7"/>
      <c r="AT195" s="8"/>
      <c r="AU195" s="8"/>
      <c r="AV195" s="8"/>
      <c r="AW195" s="8"/>
      <c r="AX195" s="8">
        <f t="shared" si="23"/>
        <v>0</v>
      </c>
      <c r="AY195" s="225"/>
      <c r="AZ195" s="225"/>
      <c r="BA195" s="225"/>
      <c r="BB195" s="225"/>
      <c r="BD195" s="4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</row>
    <row r="196" spans="1:183" s="27" customFormat="1" x14ac:dyDescent="0.25">
      <c r="A196" s="189"/>
      <c r="B196" s="4"/>
      <c r="C196" s="4"/>
      <c r="D196" s="4"/>
      <c r="E196" s="4"/>
      <c r="F196" s="17"/>
      <c r="G196" s="17"/>
      <c r="H196" s="20"/>
      <c r="I196" s="20"/>
      <c r="J196" s="20"/>
      <c r="K196" s="2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5"/>
      <c r="AI196" s="7"/>
      <c r="AJ196" s="7"/>
      <c r="AK196" s="11">
        <f t="shared" ref="AK196:AK218" si="24">AI196+AJ196</f>
        <v>0</v>
      </c>
      <c r="AL196" s="7"/>
      <c r="AM196" s="7"/>
      <c r="AN196" s="7"/>
      <c r="AO196" s="7"/>
      <c r="AP196" s="7">
        <f t="shared" si="21"/>
        <v>0</v>
      </c>
      <c r="AQ196" s="7"/>
      <c r="AR196" s="7"/>
      <c r="AS196" s="7"/>
      <c r="AT196" s="8"/>
      <c r="AU196" s="8"/>
      <c r="AV196" s="8"/>
      <c r="AW196" s="8"/>
      <c r="AX196" s="8">
        <f t="shared" si="23"/>
        <v>0</v>
      </c>
      <c r="AY196" s="225"/>
      <c r="AZ196" s="225"/>
      <c r="BA196" s="225"/>
      <c r="BB196" s="225"/>
      <c r="BC196" s="33"/>
      <c r="BD196" s="4"/>
      <c r="BE196"/>
      <c r="BF196"/>
      <c r="BG196"/>
      <c r="BH196"/>
      <c r="BI196"/>
      <c r="BJ196"/>
    </row>
    <row r="197" spans="1:183" s="27" customFormat="1" x14ac:dyDescent="0.25">
      <c r="A197" s="189"/>
      <c r="B197" s="4"/>
      <c r="C197" s="4"/>
      <c r="D197" s="4"/>
      <c r="E197" s="4"/>
      <c r="F197" s="17"/>
      <c r="G197" s="17"/>
      <c r="H197" s="4"/>
      <c r="I197" s="4"/>
      <c r="J197" s="4"/>
      <c r="K197" s="4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5"/>
      <c r="AI197" s="7"/>
      <c r="AJ197" s="7"/>
      <c r="AK197" s="11">
        <f t="shared" si="24"/>
        <v>0</v>
      </c>
      <c r="AL197" s="7"/>
      <c r="AM197" s="7"/>
      <c r="AN197" s="7"/>
      <c r="AO197" s="7"/>
      <c r="AP197" s="7">
        <f t="shared" si="21"/>
        <v>0</v>
      </c>
      <c r="AQ197" s="7"/>
      <c r="AR197" s="7"/>
      <c r="AS197" s="7"/>
      <c r="AT197" s="8"/>
      <c r="AU197" s="8"/>
      <c r="AV197" s="8"/>
      <c r="AW197" s="8"/>
      <c r="AX197" s="8">
        <f t="shared" si="23"/>
        <v>0</v>
      </c>
      <c r="AY197" s="225"/>
      <c r="AZ197" s="225"/>
      <c r="BA197" s="225"/>
      <c r="BB197" s="225"/>
      <c r="BC197" s="33"/>
      <c r="BD197" s="4"/>
      <c r="BE197"/>
      <c r="BF197"/>
      <c r="BG197"/>
      <c r="BH197"/>
      <c r="BI197"/>
      <c r="BJ197"/>
    </row>
    <row r="198" spans="1:183" s="27" customFormat="1" x14ac:dyDescent="0.25">
      <c r="A198" s="189"/>
      <c r="B198" s="4"/>
      <c r="C198" s="4"/>
      <c r="D198" s="4"/>
      <c r="E198" s="4"/>
      <c r="F198" s="17"/>
      <c r="G198" s="17"/>
      <c r="H198" s="4"/>
      <c r="I198" s="4"/>
      <c r="J198" s="4"/>
      <c r="K198" s="4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5"/>
      <c r="AI198" s="7"/>
      <c r="AJ198" s="7"/>
      <c r="AK198" s="11">
        <f t="shared" si="24"/>
        <v>0</v>
      </c>
      <c r="AL198" s="7"/>
      <c r="AM198" s="7"/>
      <c r="AN198" s="7"/>
      <c r="AO198" s="7"/>
      <c r="AP198" s="7">
        <f t="shared" si="21"/>
        <v>0</v>
      </c>
      <c r="AQ198" s="7"/>
      <c r="AR198" s="7"/>
      <c r="AS198" s="7"/>
      <c r="AT198" s="8"/>
      <c r="AU198" s="8"/>
      <c r="AV198" s="8"/>
      <c r="AW198" s="8"/>
      <c r="AX198" s="8">
        <f t="shared" si="23"/>
        <v>0</v>
      </c>
      <c r="AY198" s="225"/>
      <c r="AZ198" s="225"/>
      <c r="BA198" s="225"/>
      <c r="BB198" s="225"/>
      <c r="BC198" s="33"/>
      <c r="BD198" s="4"/>
      <c r="BE198"/>
      <c r="BF198"/>
      <c r="BG198"/>
      <c r="BH198"/>
      <c r="BI198"/>
      <c r="BJ198"/>
    </row>
    <row r="199" spans="1:183" s="27" customFormat="1" x14ac:dyDescent="0.25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5"/>
      <c r="AI199" s="7"/>
      <c r="AJ199" s="7"/>
      <c r="AK199" s="11">
        <f t="shared" si="24"/>
        <v>0</v>
      </c>
      <c r="AL199" s="7"/>
      <c r="AM199" s="7"/>
      <c r="AN199" s="7"/>
      <c r="AO199" s="7"/>
      <c r="AP199" s="7">
        <f t="shared" si="21"/>
        <v>0</v>
      </c>
      <c r="AQ199" s="7"/>
      <c r="AR199" s="7"/>
      <c r="AS199" s="7"/>
      <c r="AT199" s="8"/>
      <c r="AU199" s="8"/>
      <c r="AV199" s="8"/>
      <c r="AW199" s="8"/>
      <c r="AX199" s="8">
        <f t="shared" ref="AX199:AX230" si="25">SUM(AT199:AW199)</f>
        <v>0</v>
      </c>
      <c r="AY199" s="225"/>
      <c r="AZ199" s="225"/>
      <c r="BA199" s="225"/>
      <c r="BB199" s="225"/>
      <c r="BC199" s="33"/>
      <c r="BD199" s="4"/>
      <c r="BE199"/>
      <c r="BF199"/>
      <c r="BG199"/>
      <c r="BH199"/>
      <c r="BI199"/>
      <c r="BJ199"/>
    </row>
    <row r="200" spans="1:183" s="27" customFormat="1" x14ac:dyDescent="0.25">
      <c r="A200" s="7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5"/>
      <c r="AI200" s="7"/>
      <c r="AJ200" s="7"/>
      <c r="AK200" s="11">
        <f t="shared" si="24"/>
        <v>0</v>
      </c>
      <c r="AL200" s="7"/>
      <c r="AM200" s="7"/>
      <c r="AN200" s="7"/>
      <c r="AO200" s="7"/>
      <c r="AP200" s="7">
        <f t="shared" si="21"/>
        <v>0</v>
      </c>
      <c r="AQ200" s="7"/>
      <c r="AR200" s="7"/>
      <c r="AS200" s="7"/>
      <c r="AT200" s="8"/>
      <c r="AU200" s="8"/>
      <c r="AV200" s="8"/>
      <c r="AW200" s="8"/>
      <c r="AX200" s="8">
        <f t="shared" si="25"/>
        <v>0</v>
      </c>
      <c r="AY200" s="225"/>
      <c r="AZ200" s="225"/>
      <c r="BA200" s="225"/>
      <c r="BB200" s="225"/>
      <c r="BC200" s="33"/>
      <c r="BD200" s="4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</row>
    <row r="201" spans="1:183" s="27" customFormat="1" x14ac:dyDescent="0.25">
      <c r="A201" s="7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5"/>
      <c r="AI201" s="7"/>
      <c r="AJ201" s="7"/>
      <c r="AK201" s="11">
        <f t="shared" si="24"/>
        <v>0</v>
      </c>
      <c r="AL201" s="7"/>
      <c r="AM201" s="7"/>
      <c r="AN201" s="7"/>
      <c r="AO201" s="7"/>
      <c r="AP201" s="7">
        <f t="shared" si="21"/>
        <v>0</v>
      </c>
      <c r="AQ201" s="7"/>
      <c r="AR201" s="7"/>
      <c r="AS201" s="7"/>
      <c r="AT201" s="8"/>
      <c r="AU201" s="8"/>
      <c r="AV201" s="8"/>
      <c r="AW201" s="8"/>
      <c r="AX201" s="8">
        <f t="shared" si="25"/>
        <v>0</v>
      </c>
      <c r="AY201" s="225"/>
      <c r="AZ201" s="225"/>
      <c r="BA201" s="225"/>
      <c r="BB201" s="225"/>
      <c r="BC201" s="33"/>
      <c r="BD201" s="4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</row>
    <row r="202" spans="1:183" s="27" customFormat="1" x14ac:dyDescent="0.25">
      <c r="A202" s="7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5"/>
      <c r="AI202" s="7"/>
      <c r="AJ202" s="7"/>
      <c r="AK202" s="11">
        <f t="shared" si="24"/>
        <v>0</v>
      </c>
      <c r="AL202" s="7"/>
      <c r="AM202" s="7"/>
      <c r="AN202" s="7"/>
      <c r="AO202" s="7"/>
      <c r="AP202" s="7">
        <f t="shared" si="21"/>
        <v>0</v>
      </c>
      <c r="AQ202" s="7"/>
      <c r="AR202" s="7"/>
      <c r="AS202" s="7"/>
      <c r="AT202" s="8"/>
      <c r="AU202" s="8"/>
      <c r="AV202" s="8"/>
      <c r="AW202" s="8"/>
      <c r="AX202" s="8">
        <f t="shared" si="25"/>
        <v>0</v>
      </c>
      <c r="AY202" s="225"/>
      <c r="AZ202" s="225"/>
      <c r="BA202" s="225"/>
      <c r="BB202" s="225"/>
      <c r="BC202" s="33"/>
      <c r="BD202" s="4"/>
      <c r="BE202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29"/>
      <c r="DV202" s="29"/>
      <c r="DW202" s="29"/>
      <c r="DX202" s="29"/>
      <c r="DY202" s="29"/>
      <c r="DZ202" s="29"/>
      <c r="EA202" s="29"/>
      <c r="EB202" s="29"/>
      <c r="EC202" s="29"/>
      <c r="ED202" s="29"/>
      <c r="EE202" s="29"/>
      <c r="EF202" s="29"/>
      <c r="EG202" s="29"/>
      <c r="EH202" s="29"/>
      <c r="EI202" s="29"/>
      <c r="EJ202" s="29"/>
      <c r="EK202" s="29"/>
      <c r="EL202" s="29"/>
      <c r="EM202" s="29"/>
      <c r="EN202" s="29"/>
      <c r="EO202" s="29"/>
      <c r="EP202" s="29"/>
      <c r="EQ202" s="29"/>
      <c r="ER202" s="29"/>
      <c r="ES202" s="29"/>
      <c r="ET202" s="29"/>
      <c r="EU202" s="29"/>
      <c r="EV202" s="29"/>
      <c r="EW202" s="29"/>
      <c r="EX202" s="29"/>
      <c r="EY202" s="29"/>
      <c r="EZ202" s="29"/>
      <c r="FA202" s="29"/>
      <c r="FB202" s="29"/>
      <c r="FC202" s="29"/>
      <c r="FD202" s="29"/>
      <c r="FE202" s="29"/>
      <c r="FF202" s="29"/>
      <c r="FG202" s="29"/>
      <c r="FH202" s="29"/>
      <c r="FI202" s="29"/>
      <c r="FJ202" s="29"/>
      <c r="FK202" s="29"/>
      <c r="FL202" s="29"/>
      <c r="FM202" s="29"/>
      <c r="FN202" s="29"/>
      <c r="FO202" s="29"/>
      <c r="FP202" s="29"/>
      <c r="FQ202" s="29"/>
      <c r="FR202" s="29"/>
      <c r="FS202" s="29"/>
      <c r="FT202" s="29"/>
      <c r="FU202" s="29"/>
      <c r="FV202" s="29"/>
      <c r="FW202" s="29"/>
      <c r="FX202" s="29"/>
      <c r="FY202" s="29"/>
      <c r="FZ202" s="29"/>
      <c r="GA202" s="29"/>
    </row>
    <row r="203" spans="1:183" s="27" customFormat="1" x14ac:dyDescent="0.25">
      <c r="A203" s="7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5"/>
      <c r="AI203" s="7"/>
      <c r="AJ203" s="7"/>
      <c r="AK203" s="11">
        <f t="shared" si="24"/>
        <v>0</v>
      </c>
      <c r="AL203" s="7"/>
      <c r="AM203" s="7"/>
      <c r="AN203" s="7"/>
      <c r="AO203" s="7"/>
      <c r="AP203" s="7">
        <f t="shared" si="21"/>
        <v>0</v>
      </c>
      <c r="AQ203" s="7"/>
      <c r="AR203" s="7"/>
      <c r="AS203" s="7"/>
      <c r="AT203" s="8"/>
      <c r="AU203" s="8"/>
      <c r="AV203" s="8"/>
      <c r="AW203" s="8"/>
      <c r="AX203" s="8">
        <f t="shared" si="25"/>
        <v>0</v>
      </c>
      <c r="AY203" s="225"/>
      <c r="AZ203" s="225"/>
      <c r="BA203" s="225"/>
      <c r="BB203" s="225"/>
      <c r="BC203" s="33"/>
      <c r="BD203" s="4"/>
      <c r="BE203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29"/>
      <c r="EW203" s="29"/>
      <c r="EX203" s="29"/>
      <c r="EY203" s="29"/>
      <c r="EZ203" s="29"/>
      <c r="FA203" s="29"/>
      <c r="FB203" s="29"/>
      <c r="FC203" s="29"/>
      <c r="FD203" s="29"/>
      <c r="FE203" s="29"/>
      <c r="FF203" s="29"/>
      <c r="FG203" s="29"/>
      <c r="FH203" s="29"/>
      <c r="FI203" s="29"/>
      <c r="FJ203" s="29"/>
      <c r="FK203" s="29"/>
      <c r="FL203" s="29"/>
      <c r="FM203" s="29"/>
      <c r="FN203" s="29"/>
      <c r="FO203" s="29"/>
      <c r="FP203" s="29"/>
      <c r="FQ203" s="29"/>
      <c r="FR203" s="29"/>
      <c r="FS203" s="29"/>
      <c r="FT203" s="29"/>
      <c r="FU203" s="29"/>
      <c r="FV203" s="29"/>
      <c r="FW203" s="29"/>
      <c r="FX203" s="29"/>
      <c r="FY203" s="29"/>
      <c r="FZ203" s="29"/>
      <c r="GA203" s="29"/>
    </row>
    <row r="204" spans="1:183" s="27" customFormat="1" x14ac:dyDescent="0.25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5"/>
      <c r="AI204" s="8"/>
      <c r="AJ204" s="8"/>
      <c r="AK204" s="11">
        <f t="shared" si="24"/>
        <v>0</v>
      </c>
      <c r="AL204" s="8"/>
      <c r="AM204" s="8"/>
      <c r="AN204" s="8"/>
      <c r="AO204" s="8"/>
      <c r="AP204" s="7">
        <f t="shared" si="21"/>
        <v>0</v>
      </c>
      <c r="AQ204" s="8"/>
      <c r="AR204" s="8"/>
      <c r="AS204" s="8"/>
      <c r="AT204" s="8"/>
      <c r="AU204" s="8"/>
      <c r="AV204" s="8"/>
      <c r="AW204" s="8"/>
      <c r="AX204" s="8">
        <f t="shared" si="25"/>
        <v>0</v>
      </c>
      <c r="AY204" s="225"/>
      <c r="AZ204" s="225"/>
      <c r="BA204" s="225"/>
      <c r="BB204" s="225"/>
      <c r="BC204" s="33"/>
      <c r="BD204" s="4"/>
      <c r="BE204" s="58"/>
      <c r="BF204"/>
      <c r="BG204"/>
      <c r="BH204"/>
      <c r="BI204"/>
      <c r="BJ204"/>
    </row>
    <row r="205" spans="1:183" s="27" customFormat="1" x14ac:dyDescent="0.25">
      <c r="A205" s="7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5"/>
      <c r="AI205" s="7"/>
      <c r="AJ205" s="7"/>
      <c r="AK205" s="11">
        <f t="shared" si="24"/>
        <v>0</v>
      </c>
      <c r="AL205" s="7"/>
      <c r="AM205" s="7"/>
      <c r="AN205" s="7"/>
      <c r="AO205" s="7"/>
      <c r="AP205" s="7">
        <f t="shared" si="21"/>
        <v>0</v>
      </c>
      <c r="AQ205" s="7"/>
      <c r="AR205" s="7"/>
      <c r="AS205" s="7"/>
      <c r="AT205" s="8"/>
      <c r="AU205" s="8"/>
      <c r="AV205" s="8"/>
      <c r="AW205" s="8"/>
      <c r="AX205" s="8">
        <f t="shared" si="25"/>
        <v>0</v>
      </c>
      <c r="AY205" s="225"/>
      <c r="AZ205" s="225"/>
      <c r="BA205" s="225"/>
      <c r="BB205" s="225"/>
      <c r="BC205" s="33"/>
      <c r="BD205" s="4"/>
      <c r="BE205"/>
      <c r="BF205"/>
      <c r="BG205"/>
      <c r="BH205"/>
      <c r="BI205"/>
      <c r="BJ205"/>
    </row>
    <row r="206" spans="1:183" s="27" customFormat="1" x14ac:dyDescent="0.25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5"/>
      <c r="AI206" s="8"/>
      <c r="AJ206" s="8"/>
      <c r="AK206" s="11">
        <f t="shared" si="24"/>
        <v>0</v>
      </c>
      <c r="AL206" s="8"/>
      <c r="AM206" s="8"/>
      <c r="AN206" s="8"/>
      <c r="AO206" s="8"/>
      <c r="AP206" s="7">
        <f t="shared" si="21"/>
        <v>0</v>
      </c>
      <c r="AQ206" s="8"/>
      <c r="AR206" s="8"/>
      <c r="AS206" s="8"/>
      <c r="AT206" s="8"/>
      <c r="AU206" s="8"/>
      <c r="AV206" s="8"/>
      <c r="AW206" s="8"/>
      <c r="AX206" s="8">
        <f t="shared" si="25"/>
        <v>0</v>
      </c>
      <c r="AY206" s="225"/>
      <c r="AZ206" s="225"/>
      <c r="BA206" s="225"/>
      <c r="BB206" s="225"/>
      <c r="BC206" s="33"/>
      <c r="BD206" s="4"/>
      <c r="BE206"/>
      <c r="BF206"/>
      <c r="BG206"/>
      <c r="BH206"/>
      <c r="BI206"/>
      <c r="BJ206"/>
    </row>
    <row r="207" spans="1:183" x14ac:dyDescent="0.25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5"/>
      <c r="AI207" s="7"/>
      <c r="AJ207" s="7"/>
      <c r="AK207" s="11">
        <f t="shared" si="24"/>
        <v>0</v>
      </c>
      <c r="AL207" s="7"/>
      <c r="AM207" s="7"/>
      <c r="AN207" s="7"/>
      <c r="AO207" s="7"/>
      <c r="AP207" s="7">
        <f t="shared" si="21"/>
        <v>0</v>
      </c>
      <c r="AQ207" s="7"/>
      <c r="AR207" s="7"/>
      <c r="AS207" s="7"/>
      <c r="AT207" s="8"/>
      <c r="AU207" s="8"/>
      <c r="AV207" s="8"/>
      <c r="AW207" s="8"/>
      <c r="AX207" s="8">
        <f t="shared" si="25"/>
        <v>0</v>
      </c>
      <c r="AY207" s="225"/>
      <c r="AZ207" s="225"/>
      <c r="BA207" s="225"/>
      <c r="BB207" s="225"/>
      <c r="BD207" s="4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  <c r="CA207" s="27"/>
      <c r="CB207" s="27"/>
      <c r="CC207" s="27"/>
      <c r="CD207" s="27"/>
      <c r="CE207" s="27"/>
      <c r="CF207" s="27"/>
      <c r="CG207" s="27"/>
      <c r="CH207" s="27"/>
      <c r="CI207" s="27"/>
      <c r="CJ207" s="27"/>
      <c r="CK207" s="27"/>
      <c r="CL207" s="27"/>
      <c r="CM207" s="27"/>
      <c r="CN207" s="27"/>
      <c r="CO207" s="27"/>
      <c r="CP207" s="27"/>
      <c r="CQ207" s="27"/>
      <c r="CR207" s="27"/>
      <c r="CS207" s="27"/>
      <c r="CT207" s="27"/>
      <c r="CU207" s="27"/>
      <c r="CV207" s="27"/>
      <c r="CW207" s="27"/>
      <c r="CX207" s="27"/>
      <c r="CY207" s="27"/>
      <c r="CZ207" s="27"/>
      <c r="DA207" s="27"/>
      <c r="DB207" s="27"/>
      <c r="DC207" s="27"/>
      <c r="DD207" s="27"/>
      <c r="DE207" s="27"/>
      <c r="DF207" s="27"/>
      <c r="DG207" s="27"/>
      <c r="DH207" s="27"/>
      <c r="DI207" s="27"/>
      <c r="DJ207" s="27"/>
      <c r="DK207" s="27"/>
      <c r="DL207" s="27"/>
      <c r="DM207" s="27"/>
      <c r="DN207" s="27"/>
      <c r="DO207" s="27"/>
      <c r="DP207" s="27"/>
      <c r="DQ207" s="27"/>
      <c r="DR207" s="27"/>
      <c r="DS207" s="27"/>
      <c r="DT207" s="27"/>
      <c r="DU207" s="27"/>
      <c r="DV207" s="27"/>
      <c r="DW207" s="27"/>
      <c r="DX207" s="27"/>
      <c r="DY207" s="27"/>
      <c r="DZ207" s="27"/>
      <c r="EA207" s="27"/>
      <c r="EB207" s="27"/>
      <c r="EC207" s="27"/>
      <c r="ED207" s="27"/>
      <c r="EE207" s="27"/>
      <c r="EF207" s="27"/>
      <c r="EG207" s="27"/>
      <c r="EH207" s="27"/>
      <c r="EI207" s="27"/>
      <c r="EJ207" s="27"/>
      <c r="EK207" s="27"/>
      <c r="EL207" s="27"/>
      <c r="EM207" s="27"/>
      <c r="EN207" s="27"/>
      <c r="EO207" s="27"/>
      <c r="EP207" s="27"/>
      <c r="EQ207" s="27"/>
      <c r="ER207" s="27"/>
      <c r="ES207" s="27"/>
      <c r="ET207" s="27"/>
      <c r="EU207" s="27"/>
      <c r="EV207" s="27"/>
      <c r="EW207" s="27"/>
      <c r="EX207" s="27"/>
      <c r="EY207" s="27"/>
      <c r="EZ207" s="27"/>
      <c r="FA207" s="27"/>
      <c r="FB207" s="27"/>
      <c r="FC207" s="27"/>
      <c r="FD207" s="27"/>
      <c r="FE207" s="27"/>
      <c r="FF207" s="27"/>
      <c r="FG207" s="27"/>
      <c r="FH207" s="27"/>
      <c r="FI207" s="27"/>
      <c r="FJ207" s="27"/>
      <c r="FK207" s="27"/>
      <c r="FL207" s="27"/>
      <c r="FM207" s="27"/>
      <c r="FN207" s="27"/>
      <c r="FO207" s="27"/>
      <c r="FP207" s="27"/>
      <c r="FQ207" s="27"/>
      <c r="FR207" s="27"/>
      <c r="FS207" s="27"/>
      <c r="FT207" s="27"/>
      <c r="FU207" s="27"/>
      <c r="FV207" s="27"/>
      <c r="FW207" s="27"/>
      <c r="FX207" s="27"/>
      <c r="FY207" s="27"/>
      <c r="FZ207" s="27"/>
      <c r="GA207" s="27"/>
    </row>
    <row r="208" spans="1:183" x14ac:dyDescent="0.25">
      <c r="A208" s="121"/>
      <c r="B208" s="4"/>
      <c r="C208" s="4"/>
      <c r="D208" s="4"/>
      <c r="E208" s="4"/>
      <c r="F208" s="17"/>
      <c r="G208" s="17"/>
      <c r="H208" s="4"/>
      <c r="I208" s="4"/>
      <c r="J208" s="4"/>
      <c r="K208" s="4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5"/>
      <c r="AI208" s="7"/>
      <c r="AJ208" s="7"/>
      <c r="AK208" s="11">
        <f t="shared" si="24"/>
        <v>0</v>
      </c>
      <c r="AL208" s="7"/>
      <c r="AM208" s="7"/>
      <c r="AN208" s="7"/>
      <c r="AO208" s="7"/>
      <c r="AP208" s="7">
        <f t="shared" si="21"/>
        <v>0</v>
      </c>
      <c r="AQ208" s="7"/>
      <c r="AR208" s="7"/>
      <c r="AS208" s="7"/>
      <c r="AT208" s="8"/>
      <c r="AU208" s="8"/>
      <c r="AV208" s="8"/>
      <c r="AW208" s="8"/>
      <c r="AX208" s="8">
        <f t="shared" si="25"/>
        <v>0</v>
      </c>
      <c r="AY208" s="230"/>
      <c r="AZ208" s="230"/>
      <c r="BA208" s="230"/>
      <c r="BB208" s="230"/>
      <c r="BD208" s="4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  <c r="CH208" s="27"/>
      <c r="CI208" s="27"/>
      <c r="CJ208" s="27"/>
      <c r="CK208" s="27"/>
      <c r="CL208" s="27"/>
      <c r="CM208" s="27"/>
      <c r="CN208" s="27"/>
      <c r="CO208" s="27"/>
      <c r="CP208" s="27"/>
      <c r="CQ208" s="27"/>
      <c r="CR208" s="27"/>
      <c r="CS208" s="27"/>
      <c r="CT208" s="27"/>
      <c r="CU208" s="27"/>
      <c r="CV208" s="27"/>
      <c r="CW208" s="27"/>
      <c r="CX208" s="27"/>
      <c r="CY208" s="27"/>
      <c r="CZ208" s="27"/>
      <c r="DA208" s="27"/>
      <c r="DB208" s="27"/>
      <c r="DC208" s="27"/>
      <c r="DD208" s="27"/>
      <c r="DE208" s="27"/>
      <c r="DF208" s="27"/>
      <c r="DG208" s="27"/>
      <c r="DH208" s="27"/>
      <c r="DI208" s="27"/>
      <c r="DJ208" s="27"/>
      <c r="DK208" s="27"/>
      <c r="DL208" s="27"/>
      <c r="DM208" s="27"/>
      <c r="DN208" s="27"/>
      <c r="DO208" s="27"/>
      <c r="DP208" s="27"/>
      <c r="DQ208" s="27"/>
      <c r="DR208" s="27"/>
      <c r="DS208" s="27"/>
      <c r="DT208" s="27"/>
      <c r="DU208" s="27"/>
      <c r="DV208" s="27"/>
      <c r="DW208" s="27"/>
      <c r="DX208" s="27"/>
      <c r="DY208" s="27"/>
      <c r="DZ208" s="27"/>
      <c r="EA208" s="27"/>
      <c r="EB208" s="27"/>
      <c r="EC208" s="27"/>
      <c r="ED208" s="27"/>
      <c r="EE208" s="27"/>
      <c r="EF208" s="27"/>
      <c r="EG208" s="27"/>
      <c r="EH208" s="27"/>
      <c r="EI208" s="27"/>
      <c r="EJ208" s="27"/>
      <c r="EK208" s="27"/>
      <c r="EL208" s="27"/>
      <c r="EM208" s="27"/>
      <c r="EN208" s="27"/>
      <c r="EO208" s="27"/>
      <c r="EP208" s="27"/>
      <c r="EQ208" s="27"/>
      <c r="ER208" s="27"/>
      <c r="ES208" s="27"/>
      <c r="ET208" s="27"/>
      <c r="EU208" s="27"/>
      <c r="EV208" s="27"/>
      <c r="EW208" s="27"/>
      <c r="EX208" s="27"/>
      <c r="EY208" s="27"/>
      <c r="EZ208" s="27"/>
      <c r="FA208" s="27"/>
      <c r="FB208" s="27"/>
      <c r="FC208" s="27"/>
      <c r="FD208" s="27"/>
      <c r="FE208" s="27"/>
      <c r="FF208" s="27"/>
      <c r="FG208" s="27"/>
      <c r="FH208" s="27"/>
      <c r="FI208" s="27"/>
      <c r="FJ208" s="27"/>
      <c r="FK208" s="27"/>
      <c r="FL208" s="27"/>
      <c r="FM208" s="27"/>
      <c r="FN208" s="27"/>
      <c r="FO208" s="27"/>
      <c r="FP208" s="27"/>
      <c r="FQ208" s="27"/>
      <c r="FR208" s="27"/>
      <c r="FS208" s="27"/>
      <c r="FT208" s="27"/>
      <c r="FU208" s="27"/>
      <c r="FV208" s="27"/>
      <c r="FW208" s="27"/>
      <c r="FX208" s="27"/>
      <c r="FY208" s="27"/>
      <c r="FZ208" s="27"/>
      <c r="GA208" s="27"/>
    </row>
    <row r="209" spans="1:183" s="29" customFormat="1" x14ac:dyDescent="0.25">
      <c r="A209" s="121"/>
      <c r="B209" s="4"/>
      <c r="C209" s="4"/>
      <c r="D209" s="4"/>
      <c r="E209" s="4"/>
      <c r="F209" s="17"/>
      <c r="G209" s="17"/>
      <c r="H209" s="4"/>
      <c r="I209" s="4"/>
      <c r="J209" s="4"/>
      <c r="K209" s="4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5"/>
      <c r="AI209" s="7"/>
      <c r="AJ209" s="7"/>
      <c r="AK209" s="11">
        <f t="shared" si="24"/>
        <v>0</v>
      </c>
      <c r="AL209" s="7"/>
      <c r="AM209" s="7"/>
      <c r="AN209" s="7"/>
      <c r="AO209" s="7"/>
      <c r="AP209" s="7">
        <f t="shared" si="21"/>
        <v>0</v>
      </c>
      <c r="AQ209" s="7"/>
      <c r="AR209" s="7"/>
      <c r="AS209" s="7"/>
      <c r="AT209" s="8"/>
      <c r="AU209" s="8"/>
      <c r="AV209" s="8"/>
      <c r="AW209" s="8"/>
      <c r="AX209" s="8">
        <f t="shared" si="25"/>
        <v>0</v>
      </c>
      <c r="AY209" s="230"/>
      <c r="AZ209" s="230"/>
      <c r="BA209" s="230"/>
      <c r="BB209" s="230"/>
      <c r="BC209" s="33"/>
      <c r="BD209" s="4"/>
      <c r="BE209"/>
      <c r="BF209"/>
      <c r="BG209"/>
      <c r="BH209"/>
      <c r="BI209"/>
      <c r="BJ209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/>
      <c r="CB209" s="27"/>
      <c r="CC209" s="27"/>
      <c r="CD209" s="27"/>
      <c r="CE209" s="27"/>
      <c r="CF209" s="27"/>
      <c r="CG209" s="27"/>
      <c r="CH209" s="27"/>
      <c r="CI209" s="27"/>
      <c r="CJ209" s="27"/>
      <c r="CK209" s="27"/>
      <c r="CL209" s="27"/>
      <c r="CM209" s="27"/>
      <c r="CN209" s="27"/>
      <c r="CO209" s="27"/>
      <c r="CP209" s="27"/>
      <c r="CQ209" s="27"/>
      <c r="CR209" s="27"/>
      <c r="CS209" s="27"/>
      <c r="CT209" s="27"/>
      <c r="CU209" s="27"/>
      <c r="CV209" s="27"/>
      <c r="CW209" s="27"/>
      <c r="CX209" s="27"/>
      <c r="CY209" s="27"/>
      <c r="CZ209" s="27"/>
      <c r="DA209" s="27"/>
      <c r="DB209" s="27"/>
      <c r="DC209" s="27"/>
      <c r="DD209" s="27"/>
      <c r="DE209" s="27"/>
      <c r="DF209" s="27"/>
      <c r="DG209" s="27"/>
      <c r="DH209" s="27"/>
      <c r="DI209" s="27"/>
      <c r="DJ209" s="27"/>
      <c r="DK209" s="27"/>
      <c r="DL209" s="27"/>
      <c r="DM209" s="27"/>
      <c r="DN209" s="27"/>
      <c r="DO209" s="27"/>
      <c r="DP209" s="27"/>
      <c r="DQ209" s="27"/>
      <c r="DR209" s="27"/>
      <c r="DS209" s="27"/>
      <c r="DT209" s="27"/>
      <c r="DU209" s="27"/>
      <c r="DV209" s="27"/>
      <c r="DW209" s="27"/>
      <c r="DX209" s="27"/>
      <c r="DY209" s="27"/>
      <c r="DZ209" s="27"/>
      <c r="EA209" s="27"/>
      <c r="EB209" s="27"/>
      <c r="EC209" s="27"/>
      <c r="ED209" s="27"/>
      <c r="EE209" s="27"/>
      <c r="EF209" s="27"/>
      <c r="EG209" s="27"/>
      <c r="EH209" s="27"/>
      <c r="EI209" s="27"/>
      <c r="EJ209" s="27"/>
      <c r="EK209" s="27"/>
      <c r="EL209" s="27"/>
      <c r="EM209" s="27"/>
      <c r="EN209" s="27"/>
      <c r="EO209" s="27"/>
      <c r="EP209" s="27"/>
      <c r="EQ209" s="27"/>
      <c r="ER209" s="27"/>
      <c r="ES209" s="27"/>
      <c r="ET209" s="27"/>
      <c r="EU209" s="27"/>
      <c r="EV209" s="27"/>
      <c r="EW209" s="27"/>
      <c r="EX209" s="27"/>
      <c r="EY209" s="27"/>
      <c r="EZ209" s="27"/>
      <c r="FA209" s="27"/>
      <c r="FB209" s="27"/>
      <c r="FC209" s="27"/>
      <c r="FD209" s="27"/>
      <c r="FE209" s="27"/>
      <c r="FF209" s="27"/>
      <c r="FG209" s="27"/>
      <c r="FH209" s="27"/>
      <c r="FI209" s="27"/>
      <c r="FJ209" s="27"/>
      <c r="FK209" s="27"/>
      <c r="FL209" s="27"/>
      <c r="FM209" s="27"/>
      <c r="FN209" s="27"/>
      <c r="FO209" s="27"/>
      <c r="FP209" s="27"/>
      <c r="FQ209" s="27"/>
      <c r="FR209" s="27"/>
      <c r="FS209" s="27"/>
      <c r="FT209" s="27"/>
      <c r="FU209" s="27"/>
      <c r="FV209" s="27"/>
      <c r="FW209" s="27"/>
      <c r="FX209" s="27"/>
      <c r="FY209" s="27"/>
      <c r="FZ209" s="27"/>
      <c r="GA209" s="27"/>
    </row>
    <row r="210" spans="1:183" s="29" customFormat="1" x14ac:dyDescent="0.25">
      <c r="A210" s="192"/>
      <c r="B210" s="63"/>
      <c r="C210" s="63"/>
      <c r="D210" s="63"/>
      <c r="E210" s="63"/>
      <c r="F210" s="4"/>
      <c r="G210" s="4"/>
      <c r="H210" s="4"/>
      <c r="I210" s="4"/>
      <c r="J210" s="4"/>
      <c r="K210" s="4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5"/>
      <c r="AI210" s="7"/>
      <c r="AJ210" s="7"/>
      <c r="AK210" s="11">
        <f t="shared" si="24"/>
        <v>0</v>
      </c>
      <c r="AL210" s="7"/>
      <c r="AM210" s="7"/>
      <c r="AN210" s="7"/>
      <c r="AO210" s="7"/>
      <c r="AP210" s="7">
        <f t="shared" si="21"/>
        <v>0</v>
      </c>
      <c r="AQ210" s="7"/>
      <c r="AR210" s="7"/>
      <c r="AS210" s="7"/>
      <c r="AT210" s="8"/>
      <c r="AU210" s="8"/>
      <c r="AV210" s="8"/>
      <c r="AW210" s="8"/>
      <c r="AX210" s="8">
        <f t="shared" si="25"/>
        <v>0</v>
      </c>
      <c r="AY210" s="230"/>
      <c r="AZ210" s="230"/>
      <c r="BA210" s="230"/>
      <c r="BB210" s="230"/>
      <c r="BC210" s="33"/>
      <c r="BD210" s="4"/>
      <c r="BE210"/>
      <c r="BF210"/>
      <c r="BG210"/>
      <c r="BH210"/>
      <c r="BI210"/>
      <c r="BJ210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  <c r="DD210" s="27"/>
      <c r="DE210" s="27"/>
      <c r="DF210" s="27"/>
      <c r="DG210" s="27"/>
      <c r="DH210" s="27"/>
      <c r="DI210" s="27"/>
      <c r="DJ210" s="27"/>
      <c r="DK210" s="27"/>
      <c r="DL210" s="27"/>
      <c r="DM210" s="27"/>
      <c r="DN210" s="27"/>
      <c r="DO210" s="27"/>
      <c r="DP210" s="27"/>
      <c r="DQ210" s="27"/>
      <c r="DR210" s="27"/>
      <c r="DS210" s="27"/>
      <c r="DT210" s="27"/>
      <c r="DU210" s="27"/>
      <c r="DV210" s="27"/>
      <c r="DW210" s="27"/>
      <c r="DX210" s="27"/>
      <c r="DY210" s="27"/>
      <c r="DZ210" s="27"/>
      <c r="EA210" s="27"/>
      <c r="EB210" s="27"/>
      <c r="EC210" s="27"/>
      <c r="ED210" s="27"/>
      <c r="EE210" s="27"/>
      <c r="EF210" s="27"/>
      <c r="EG210" s="27"/>
      <c r="EH210" s="27"/>
      <c r="EI210" s="27"/>
      <c r="EJ210" s="27"/>
      <c r="EK210" s="27"/>
      <c r="EL210" s="27"/>
      <c r="EM210" s="27"/>
      <c r="EN210" s="27"/>
      <c r="EO210" s="27"/>
      <c r="EP210" s="27"/>
      <c r="EQ210" s="27"/>
      <c r="ER210" s="27"/>
      <c r="ES210" s="27"/>
      <c r="ET210" s="27"/>
      <c r="EU210" s="27"/>
      <c r="EV210" s="27"/>
      <c r="EW210" s="27"/>
      <c r="EX210" s="27"/>
      <c r="EY210" s="27"/>
      <c r="EZ210" s="27"/>
      <c r="FA210" s="27"/>
      <c r="FB210" s="27"/>
      <c r="FC210" s="27"/>
      <c r="FD210" s="27"/>
      <c r="FE210" s="27"/>
      <c r="FF210" s="27"/>
      <c r="FG210" s="27"/>
      <c r="FH210" s="27"/>
      <c r="FI210" s="27"/>
      <c r="FJ210" s="27"/>
      <c r="FK210" s="27"/>
      <c r="FL210" s="27"/>
      <c r="FM210" s="27"/>
      <c r="FN210" s="27"/>
      <c r="FO210" s="27"/>
      <c r="FP210" s="27"/>
      <c r="FQ210" s="27"/>
      <c r="FR210" s="27"/>
      <c r="FS210" s="27"/>
      <c r="FT210" s="27"/>
      <c r="FU210" s="27"/>
      <c r="FV210" s="27"/>
      <c r="FW210" s="27"/>
      <c r="FX210" s="27"/>
      <c r="FY210" s="27"/>
      <c r="FZ210" s="27"/>
      <c r="GA210" s="27"/>
    </row>
    <row r="211" spans="1:183" s="27" customFormat="1" x14ac:dyDescent="0.25">
      <c r="A211" s="19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5"/>
      <c r="AI211" s="7"/>
      <c r="AJ211" s="7"/>
      <c r="AK211" s="11">
        <f t="shared" si="24"/>
        <v>0</v>
      </c>
      <c r="AL211" s="7"/>
      <c r="AM211" s="7"/>
      <c r="AN211" s="7"/>
      <c r="AO211" s="7"/>
      <c r="AP211" s="7">
        <f t="shared" si="21"/>
        <v>0</v>
      </c>
      <c r="AQ211" s="7"/>
      <c r="AR211" s="7"/>
      <c r="AS211" s="7"/>
      <c r="AT211" s="8"/>
      <c r="AU211" s="8"/>
      <c r="AV211" s="8"/>
      <c r="AW211" s="8"/>
      <c r="AX211" s="8">
        <f t="shared" si="25"/>
        <v>0</v>
      </c>
      <c r="AY211" s="230"/>
      <c r="AZ211" s="230"/>
      <c r="BA211" s="230"/>
      <c r="BB211" s="230"/>
      <c r="BC211" s="33"/>
      <c r="BD211" s="4"/>
      <c r="BE211"/>
      <c r="BF211"/>
      <c r="BG211"/>
      <c r="BH211"/>
      <c r="BI211"/>
      <c r="BJ211"/>
    </row>
    <row r="212" spans="1:183" s="27" customFormat="1" x14ac:dyDescent="0.25">
      <c r="A212" s="19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5"/>
      <c r="AI212" s="7"/>
      <c r="AJ212" s="7"/>
      <c r="AK212" s="11">
        <f t="shared" si="24"/>
        <v>0</v>
      </c>
      <c r="AL212" s="7"/>
      <c r="AM212" s="7"/>
      <c r="AN212" s="7"/>
      <c r="AO212" s="7"/>
      <c r="AP212" s="7">
        <f t="shared" si="21"/>
        <v>0</v>
      </c>
      <c r="AQ212" s="7"/>
      <c r="AR212" s="7"/>
      <c r="AS212" s="7"/>
      <c r="AT212" s="8"/>
      <c r="AU212" s="8"/>
      <c r="AV212" s="8"/>
      <c r="AW212" s="8"/>
      <c r="AX212" s="8">
        <f t="shared" si="25"/>
        <v>0</v>
      </c>
      <c r="AY212" s="230"/>
      <c r="AZ212" s="230"/>
      <c r="BA212" s="230"/>
      <c r="BB212" s="230"/>
      <c r="BC212" s="33"/>
      <c r="BD212" s="4"/>
      <c r="BE212"/>
      <c r="BF212"/>
      <c r="BG212"/>
      <c r="BH212"/>
      <c r="BI212"/>
      <c r="BJ212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</row>
    <row r="213" spans="1:183" s="27" customFormat="1" x14ac:dyDescent="0.25">
      <c r="A213" s="19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5"/>
      <c r="AI213" s="7"/>
      <c r="AJ213" s="7"/>
      <c r="AK213" s="11">
        <f t="shared" si="24"/>
        <v>0</v>
      </c>
      <c r="AL213" s="7"/>
      <c r="AM213" s="7"/>
      <c r="AN213" s="7"/>
      <c r="AO213" s="7"/>
      <c r="AP213" s="7">
        <f t="shared" si="21"/>
        <v>0</v>
      </c>
      <c r="AQ213" s="7"/>
      <c r="AR213" s="7"/>
      <c r="AS213" s="7"/>
      <c r="AT213" s="8"/>
      <c r="AU213" s="8"/>
      <c r="AV213" s="8"/>
      <c r="AW213" s="8"/>
      <c r="AX213" s="8">
        <f t="shared" si="25"/>
        <v>0</v>
      </c>
      <c r="AY213" s="230"/>
      <c r="AZ213" s="230"/>
      <c r="BA213" s="230"/>
      <c r="BB213" s="230"/>
      <c r="BC213" s="33"/>
      <c r="BD213" s="4"/>
      <c r="BE213"/>
      <c r="BF213"/>
      <c r="BG213"/>
      <c r="BH213"/>
      <c r="BI213"/>
      <c r="BJ2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</row>
    <row r="214" spans="1:183" s="27" customFormat="1" x14ac:dyDescent="0.25">
      <c r="A214" s="19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5"/>
      <c r="AI214" s="7"/>
      <c r="AJ214" s="7"/>
      <c r="AK214" s="11">
        <f t="shared" si="24"/>
        <v>0</v>
      </c>
      <c r="AL214" s="7"/>
      <c r="AM214" s="7"/>
      <c r="AN214" s="7"/>
      <c r="AO214" s="7"/>
      <c r="AP214" s="7">
        <f t="shared" si="21"/>
        <v>0</v>
      </c>
      <c r="AQ214" s="7"/>
      <c r="AR214" s="7"/>
      <c r="AS214" s="7"/>
      <c r="AT214" s="8"/>
      <c r="AU214" s="8"/>
      <c r="AV214" s="8"/>
      <c r="AW214" s="8"/>
      <c r="AX214" s="8">
        <f t="shared" si="25"/>
        <v>0</v>
      </c>
      <c r="AY214" s="230"/>
      <c r="AZ214" s="230"/>
      <c r="BA214" s="230"/>
      <c r="BB214" s="230"/>
      <c r="BC214" s="33"/>
      <c r="BD214" s="4"/>
      <c r="BE214"/>
      <c r="BF214"/>
      <c r="BG214"/>
      <c r="BH214"/>
      <c r="BI214"/>
      <c r="BJ214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</row>
    <row r="215" spans="1:183" s="27" customFormat="1" x14ac:dyDescent="0.25">
      <c r="A215" s="19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5"/>
      <c r="AI215" s="7"/>
      <c r="AJ215" s="7"/>
      <c r="AK215" s="11">
        <f t="shared" si="24"/>
        <v>0</v>
      </c>
      <c r="AL215" s="7"/>
      <c r="AM215" s="7"/>
      <c r="AN215" s="7"/>
      <c r="AO215" s="7"/>
      <c r="AP215" s="7">
        <f t="shared" si="21"/>
        <v>0</v>
      </c>
      <c r="AQ215" s="7"/>
      <c r="AR215" s="7"/>
      <c r="AS215" s="7"/>
      <c r="AT215" s="8"/>
      <c r="AU215" s="8"/>
      <c r="AV215" s="8"/>
      <c r="AW215" s="8"/>
      <c r="AX215" s="8">
        <f t="shared" si="25"/>
        <v>0</v>
      </c>
      <c r="AY215" s="230"/>
      <c r="AZ215" s="230"/>
      <c r="BA215" s="230"/>
      <c r="BB215" s="230"/>
      <c r="BC215" s="33"/>
      <c r="BD215" s="4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</row>
    <row r="216" spans="1:183" s="27" customFormat="1" ht="18.75" x14ac:dyDescent="0.3">
      <c r="A216" s="194"/>
      <c r="B216" s="169"/>
      <c r="C216" s="169"/>
      <c r="D216" s="169"/>
      <c r="E216" s="169"/>
      <c r="F216" s="4"/>
      <c r="G216" s="4"/>
      <c r="H216" s="4"/>
      <c r="I216" s="4"/>
      <c r="J216" s="4"/>
      <c r="K216" s="4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5"/>
      <c r="AI216" s="7"/>
      <c r="AJ216" s="7"/>
      <c r="AK216" s="11">
        <f t="shared" si="24"/>
        <v>0</v>
      </c>
      <c r="AL216" s="7"/>
      <c r="AM216" s="7"/>
      <c r="AN216" s="7"/>
      <c r="AO216" s="7"/>
      <c r="AP216" s="7">
        <f t="shared" si="21"/>
        <v>0</v>
      </c>
      <c r="AQ216" s="7"/>
      <c r="AR216" s="7"/>
      <c r="AS216" s="7"/>
      <c r="AT216" s="8"/>
      <c r="AU216" s="8"/>
      <c r="AV216" s="8"/>
      <c r="AW216" s="8"/>
      <c r="AX216" s="8">
        <f t="shared" si="25"/>
        <v>0</v>
      </c>
      <c r="AY216" s="230"/>
      <c r="AZ216" s="230"/>
      <c r="BA216" s="230"/>
      <c r="BB216" s="230"/>
      <c r="BC216" s="33"/>
      <c r="BD216" s="4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</row>
    <row r="217" spans="1:183" s="27" customFormat="1" x14ac:dyDescent="0.25">
      <c r="A217" s="188"/>
      <c r="B217" s="4"/>
      <c r="C217" s="4"/>
      <c r="D217" s="4"/>
      <c r="E217" s="4"/>
      <c r="F217" s="17"/>
      <c r="G217" s="17"/>
      <c r="H217" s="20"/>
      <c r="I217" s="20"/>
      <c r="J217" s="20"/>
      <c r="K217" s="2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5"/>
      <c r="AI217" s="7"/>
      <c r="AJ217" s="7"/>
      <c r="AK217" s="11">
        <f t="shared" si="24"/>
        <v>0</v>
      </c>
      <c r="AL217" s="7"/>
      <c r="AM217" s="7"/>
      <c r="AN217" s="7"/>
      <c r="AO217" s="7"/>
      <c r="AP217" s="7">
        <f t="shared" si="21"/>
        <v>0</v>
      </c>
      <c r="AQ217" s="7"/>
      <c r="AR217" s="7"/>
      <c r="AS217" s="7"/>
      <c r="AT217" s="8"/>
      <c r="AU217" s="8"/>
      <c r="AV217" s="8"/>
      <c r="AW217" s="8"/>
      <c r="AX217" s="8">
        <f t="shared" si="25"/>
        <v>0</v>
      </c>
      <c r="AY217" s="230"/>
      <c r="AZ217" s="230"/>
      <c r="BA217" s="230"/>
      <c r="BB217" s="230"/>
      <c r="BC217" s="33"/>
      <c r="BD217" s="4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</row>
    <row r="218" spans="1:183" s="27" customFormat="1" x14ac:dyDescent="0.25">
      <c r="A218" s="39"/>
      <c r="B218" s="4"/>
      <c r="C218" s="4"/>
      <c r="D218" s="4"/>
      <c r="E218" s="4"/>
      <c r="F218" s="17"/>
      <c r="G218" s="17"/>
      <c r="H218" s="20"/>
      <c r="I218" s="20"/>
      <c r="J218" s="20"/>
      <c r="K218" s="2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5"/>
      <c r="AI218" s="7"/>
      <c r="AJ218" s="7"/>
      <c r="AK218" s="11">
        <f t="shared" si="24"/>
        <v>0</v>
      </c>
      <c r="AL218" s="7"/>
      <c r="AM218" s="7"/>
      <c r="AN218" s="7"/>
      <c r="AO218" s="7"/>
      <c r="AP218" s="7">
        <f t="shared" si="21"/>
        <v>0</v>
      </c>
      <c r="AQ218" s="7"/>
      <c r="AR218" s="7"/>
      <c r="AS218" s="7"/>
      <c r="AT218" s="8"/>
      <c r="AU218" s="8"/>
      <c r="AV218" s="8"/>
      <c r="AW218" s="8"/>
      <c r="AX218" s="8">
        <f t="shared" si="25"/>
        <v>0</v>
      </c>
      <c r="AY218" s="230"/>
      <c r="AZ218" s="230"/>
      <c r="BA218" s="230"/>
      <c r="BB218" s="230"/>
      <c r="BC218" s="33"/>
      <c r="BD218" s="4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</row>
    <row r="219" spans="1:183" s="27" customFormat="1" x14ac:dyDescent="0.25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5"/>
      <c r="AI219" s="7"/>
      <c r="AJ219" s="7"/>
      <c r="AK219" s="7"/>
      <c r="AL219" s="7"/>
      <c r="AM219" s="7"/>
      <c r="AN219" s="7"/>
      <c r="AO219" s="7"/>
      <c r="AP219" s="7">
        <f t="shared" si="21"/>
        <v>0</v>
      </c>
      <c r="AQ219" s="7"/>
      <c r="AR219" s="7"/>
      <c r="AS219" s="7"/>
      <c r="AT219" s="8"/>
      <c r="AU219" s="8"/>
      <c r="AV219" s="8"/>
      <c r="AW219" s="8"/>
      <c r="AX219" s="8">
        <f t="shared" si="25"/>
        <v>0</v>
      </c>
      <c r="AY219" s="225"/>
      <c r="AZ219" s="225"/>
      <c r="BA219" s="225"/>
      <c r="BB219" s="225"/>
      <c r="BC219" s="33"/>
      <c r="BD219" s="4"/>
      <c r="BE219"/>
      <c r="BF219"/>
      <c r="BG219"/>
      <c r="BH219"/>
      <c r="BI219"/>
      <c r="BJ219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</row>
    <row r="220" spans="1:183" s="27" customFormat="1" x14ac:dyDescent="0.25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5"/>
      <c r="AI220" s="7"/>
      <c r="AJ220" s="7"/>
      <c r="AK220" s="7"/>
      <c r="AL220" s="7"/>
      <c r="AM220" s="7"/>
      <c r="AN220" s="7"/>
      <c r="AO220" s="7"/>
      <c r="AP220" s="7">
        <f t="shared" si="21"/>
        <v>0</v>
      </c>
      <c r="AQ220" s="7"/>
      <c r="AR220" s="7"/>
      <c r="AS220" s="7"/>
      <c r="AT220" s="8"/>
      <c r="AU220" s="8"/>
      <c r="AV220" s="8"/>
      <c r="AW220" s="8"/>
      <c r="AX220" s="8">
        <f t="shared" si="25"/>
        <v>0</v>
      </c>
      <c r="AY220" s="225"/>
      <c r="AZ220" s="225"/>
      <c r="BA220" s="225"/>
      <c r="BB220" s="225"/>
      <c r="BC220" s="33"/>
      <c r="BD220" s="4"/>
      <c r="BE220"/>
      <c r="BF220"/>
      <c r="BG220"/>
      <c r="BH220"/>
      <c r="BI220"/>
      <c r="BJ220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</row>
    <row r="221" spans="1:183" s="13" customFormat="1" x14ac:dyDescent="0.25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0"/>
      <c r="AG221" s="60"/>
      <c r="AH221" s="65"/>
      <c r="AI221" s="7"/>
      <c r="AJ221" s="7"/>
      <c r="AK221" s="7"/>
      <c r="AL221" s="7"/>
      <c r="AM221" s="7"/>
      <c r="AN221" s="7"/>
      <c r="AO221" s="7"/>
      <c r="AP221" s="7">
        <f t="shared" si="21"/>
        <v>0</v>
      </c>
      <c r="AQ221" s="7"/>
      <c r="AR221" s="7"/>
      <c r="AS221" s="7"/>
      <c r="AT221" s="8"/>
      <c r="AU221" s="8"/>
      <c r="AV221" s="8"/>
      <c r="AW221" s="8"/>
      <c r="AX221" s="8">
        <f t="shared" si="25"/>
        <v>0</v>
      </c>
      <c r="AY221" s="225"/>
      <c r="AZ221" s="225"/>
      <c r="BA221" s="225"/>
      <c r="BB221" s="225"/>
      <c r="BC221" s="33"/>
      <c r="BD221" s="4"/>
      <c r="BE221"/>
      <c r="BF221"/>
      <c r="BG221"/>
      <c r="BH221"/>
      <c r="BI221"/>
      <c r="BJ221"/>
    </row>
    <row r="222" spans="1:183" x14ac:dyDescent="0.25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5"/>
      <c r="AI222" s="7"/>
      <c r="AJ222" s="7"/>
      <c r="AK222" s="7"/>
      <c r="AL222" s="7"/>
      <c r="AM222" s="7"/>
      <c r="AN222" s="7"/>
      <c r="AO222" s="7"/>
      <c r="AP222" s="7">
        <f t="shared" si="21"/>
        <v>0</v>
      </c>
      <c r="AQ222" s="7"/>
      <c r="AR222" s="7"/>
      <c r="AS222" s="7"/>
      <c r="AT222" s="8"/>
      <c r="AU222" s="8"/>
      <c r="AV222" s="8"/>
      <c r="AW222" s="8"/>
      <c r="AX222" s="8">
        <f t="shared" si="25"/>
        <v>0</v>
      </c>
      <c r="AY222" s="225"/>
      <c r="AZ222" s="225"/>
      <c r="BA222" s="225"/>
      <c r="BB222" s="225"/>
      <c r="BD222" s="4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</row>
    <row r="223" spans="1:183" x14ac:dyDescent="0.25">
      <c r="A223" s="7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5"/>
      <c r="AI223" s="7"/>
      <c r="AJ223" s="7"/>
      <c r="AK223" s="7"/>
      <c r="AL223" s="7"/>
      <c r="AM223" s="7"/>
      <c r="AN223" s="7"/>
      <c r="AO223" s="7"/>
      <c r="AP223" s="7">
        <f t="shared" si="21"/>
        <v>0</v>
      </c>
      <c r="AQ223" s="7"/>
      <c r="AR223" s="7"/>
      <c r="AS223" s="7"/>
      <c r="AT223" s="8"/>
      <c r="AU223" s="8"/>
      <c r="AV223" s="8"/>
      <c r="AW223" s="8"/>
      <c r="AX223" s="8">
        <f t="shared" si="25"/>
        <v>0</v>
      </c>
      <c r="AY223" s="225"/>
      <c r="AZ223" s="225"/>
      <c r="BA223" s="225"/>
      <c r="BB223" s="225"/>
      <c r="BD223" s="4"/>
    </row>
    <row r="224" spans="1:183" x14ac:dyDescent="0.25">
      <c r="A224" s="7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5"/>
      <c r="AI224" s="7"/>
      <c r="AJ224" s="7"/>
      <c r="AK224" s="7"/>
      <c r="AL224" s="7"/>
      <c r="AM224" s="7"/>
      <c r="AN224" s="7"/>
      <c r="AO224" s="7"/>
      <c r="AP224" s="7">
        <f t="shared" ref="AP224:AP245" si="26">AO224+AN224+AM224</f>
        <v>0</v>
      </c>
      <c r="AQ224" s="7"/>
      <c r="AR224" s="7"/>
      <c r="AS224" s="7"/>
      <c r="AT224" s="8"/>
      <c r="AU224" s="8"/>
      <c r="AV224" s="8"/>
      <c r="AW224" s="8"/>
      <c r="AX224" s="8">
        <f t="shared" si="25"/>
        <v>0</v>
      </c>
      <c r="AY224" s="225"/>
      <c r="AZ224" s="225"/>
      <c r="BA224" s="225"/>
      <c r="BB224" s="225"/>
      <c r="BD224" s="4"/>
    </row>
    <row r="225" spans="1:183" x14ac:dyDescent="0.25">
      <c r="A225" s="7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0"/>
      <c r="AG225" s="60"/>
      <c r="AH225" s="65"/>
      <c r="AI225" s="7"/>
      <c r="AJ225" s="7"/>
      <c r="AK225" s="7"/>
      <c r="AL225" s="7"/>
      <c r="AM225" s="7"/>
      <c r="AN225" s="7"/>
      <c r="AO225" s="7"/>
      <c r="AP225" s="7">
        <f t="shared" si="26"/>
        <v>0</v>
      </c>
      <c r="AQ225" s="7"/>
      <c r="AR225" s="7"/>
      <c r="AS225" s="7"/>
      <c r="AT225" s="8"/>
      <c r="AU225" s="8"/>
      <c r="AV225" s="8"/>
      <c r="AW225" s="8"/>
      <c r="AX225" s="8">
        <f t="shared" si="25"/>
        <v>0</v>
      </c>
      <c r="AY225" s="225"/>
      <c r="AZ225" s="225"/>
      <c r="BA225" s="225"/>
      <c r="BB225" s="225"/>
      <c r="BD225" s="4"/>
    </row>
    <row r="226" spans="1:183" s="13" customFormat="1" x14ac:dyDescent="0.25">
      <c r="A226" s="39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126"/>
      <c r="AI226" s="19"/>
      <c r="AJ226" s="19"/>
      <c r="AK226" s="19"/>
      <c r="AL226" s="19"/>
      <c r="AM226" s="19"/>
      <c r="AN226" s="19"/>
      <c r="AO226" s="19"/>
      <c r="AP226" s="7">
        <f t="shared" si="26"/>
        <v>0</v>
      </c>
      <c r="AQ226" s="19"/>
      <c r="AR226" s="19"/>
      <c r="AS226" s="19"/>
      <c r="AT226" s="41"/>
      <c r="AU226" s="40"/>
      <c r="AV226" s="40"/>
      <c r="AW226" s="40"/>
      <c r="AX226" s="8">
        <f t="shared" si="25"/>
        <v>0</v>
      </c>
      <c r="AY226" s="230"/>
      <c r="AZ226" s="230"/>
      <c r="BA226" s="230"/>
      <c r="BB226" s="230"/>
      <c r="BC226" s="33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</row>
    <row r="227" spans="1:183" s="13" customFormat="1" x14ac:dyDescent="0.25">
      <c r="A227" s="7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5"/>
      <c r="AI227" s="7"/>
      <c r="AJ227" s="7"/>
      <c r="AK227" s="7"/>
      <c r="AL227" s="7"/>
      <c r="AM227" s="7"/>
      <c r="AN227" s="7"/>
      <c r="AO227" s="7"/>
      <c r="AP227" s="7">
        <f t="shared" si="26"/>
        <v>0</v>
      </c>
      <c r="AQ227" s="7"/>
      <c r="AR227" s="7"/>
      <c r="AS227" s="7"/>
      <c r="AT227" s="8"/>
      <c r="AU227" s="8"/>
      <c r="AV227" s="8"/>
      <c r="AW227" s="8"/>
      <c r="AX227" s="8">
        <f t="shared" si="25"/>
        <v>0</v>
      </c>
      <c r="AY227" s="225"/>
      <c r="AZ227" s="225"/>
      <c r="BA227" s="225"/>
      <c r="BB227" s="225"/>
      <c r="BC227" s="33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</row>
    <row r="228" spans="1:183" s="13" customFormat="1" x14ac:dyDescent="0.25">
      <c r="A228" s="7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5"/>
      <c r="AI228" s="7"/>
      <c r="AJ228" s="7"/>
      <c r="AK228" s="7"/>
      <c r="AL228" s="7"/>
      <c r="AM228" s="7"/>
      <c r="AN228" s="7"/>
      <c r="AO228" s="7"/>
      <c r="AP228" s="7">
        <f t="shared" si="26"/>
        <v>0</v>
      </c>
      <c r="AQ228" s="7"/>
      <c r="AR228" s="7"/>
      <c r="AS228" s="7"/>
      <c r="AT228" s="8"/>
      <c r="AU228" s="8"/>
      <c r="AV228" s="8"/>
      <c r="AW228" s="8"/>
      <c r="AX228" s="8">
        <f t="shared" si="25"/>
        <v>0</v>
      </c>
      <c r="AY228" s="225"/>
      <c r="AZ228" s="225"/>
      <c r="BA228" s="225"/>
      <c r="BB228" s="225"/>
      <c r="BC228" s="33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</row>
    <row r="229" spans="1:183" s="13" customFormat="1" x14ac:dyDescent="0.25">
      <c r="A229" s="7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5"/>
      <c r="AI229" s="7"/>
      <c r="AJ229" s="7"/>
      <c r="AK229" s="7"/>
      <c r="AL229" s="7"/>
      <c r="AM229" s="7"/>
      <c r="AN229" s="7"/>
      <c r="AO229" s="7"/>
      <c r="AP229" s="7">
        <f t="shared" si="26"/>
        <v>0</v>
      </c>
      <c r="AQ229" s="7"/>
      <c r="AR229" s="7"/>
      <c r="AS229" s="7"/>
      <c r="AT229" s="8"/>
      <c r="AU229" s="8"/>
      <c r="AV229" s="8"/>
      <c r="AW229" s="8"/>
      <c r="AX229" s="8">
        <f t="shared" si="25"/>
        <v>0</v>
      </c>
      <c r="AY229" s="225"/>
      <c r="AZ229" s="225"/>
      <c r="BA229" s="225"/>
      <c r="BB229" s="225"/>
      <c r="BC229" s="33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</row>
    <row r="230" spans="1:183" x14ac:dyDescent="0.25">
      <c r="A230" s="7"/>
      <c r="B230" s="4"/>
      <c r="C230" s="4"/>
      <c r="D230" s="4"/>
      <c r="E230" s="4"/>
      <c r="F230" s="4"/>
      <c r="G230" s="4"/>
      <c r="H230" s="20"/>
      <c r="I230" s="20"/>
      <c r="J230" s="20"/>
      <c r="K230" s="2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5"/>
      <c r="AI230" s="7"/>
      <c r="AJ230" s="7"/>
      <c r="AK230" s="7"/>
      <c r="AL230" s="7"/>
      <c r="AM230" s="7"/>
      <c r="AN230" s="7"/>
      <c r="AO230" s="7"/>
      <c r="AP230" s="7">
        <f t="shared" si="26"/>
        <v>0</v>
      </c>
      <c r="AQ230" s="7"/>
      <c r="AR230" s="7"/>
      <c r="AS230" s="7"/>
      <c r="AT230" s="8"/>
      <c r="AU230" s="8"/>
      <c r="AV230" s="8"/>
      <c r="AW230" s="8"/>
      <c r="AX230" s="8">
        <f t="shared" si="25"/>
        <v>0</v>
      </c>
      <c r="AY230" s="225"/>
      <c r="AZ230" s="225"/>
      <c r="BA230" s="225"/>
      <c r="BB230" s="225"/>
    </row>
    <row r="231" spans="1:183" x14ac:dyDescent="0.25">
      <c r="A231" s="7"/>
      <c r="B231" s="4"/>
      <c r="C231" s="4"/>
      <c r="D231" s="4"/>
      <c r="E231" s="4"/>
      <c r="F231" s="4"/>
      <c r="G231" s="4"/>
      <c r="H231" s="20"/>
      <c r="I231" s="20"/>
      <c r="J231" s="20"/>
      <c r="K231" s="2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5"/>
      <c r="AI231" s="7"/>
      <c r="AJ231" s="7"/>
      <c r="AK231" s="7"/>
      <c r="AL231" s="7"/>
      <c r="AM231" s="7"/>
      <c r="AN231" s="7"/>
      <c r="AO231" s="7"/>
      <c r="AP231" s="7">
        <f t="shared" si="26"/>
        <v>0</v>
      </c>
      <c r="AQ231" s="7"/>
      <c r="AR231" s="7"/>
      <c r="AS231" s="7"/>
      <c r="AT231" s="8"/>
      <c r="AU231" s="8"/>
      <c r="AV231" s="8"/>
      <c r="AW231" s="8"/>
      <c r="AX231" s="8">
        <f t="shared" ref="AX231:AX251" si="27">SUM(AT231:AW231)</f>
        <v>0</v>
      </c>
      <c r="AY231" s="225"/>
      <c r="AZ231" s="225"/>
      <c r="BA231" s="225"/>
      <c r="BB231" s="225"/>
    </row>
    <row r="232" spans="1:183" x14ac:dyDescent="0.25">
      <c r="A232" s="7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5"/>
      <c r="AI232" s="7"/>
      <c r="AJ232" s="7"/>
      <c r="AK232" s="7"/>
      <c r="AL232" s="7"/>
      <c r="AM232" s="7"/>
      <c r="AN232" s="7"/>
      <c r="AO232" s="7"/>
      <c r="AP232" s="7">
        <f t="shared" si="26"/>
        <v>0</v>
      </c>
      <c r="AQ232" s="7"/>
      <c r="AR232" s="7"/>
      <c r="AS232" s="7"/>
      <c r="AT232" s="8"/>
      <c r="AU232" s="8"/>
      <c r="AV232" s="8"/>
      <c r="AW232" s="8"/>
      <c r="AX232" s="8">
        <f t="shared" si="27"/>
        <v>0</v>
      </c>
      <c r="AY232" s="225"/>
      <c r="AZ232" s="225"/>
      <c r="BA232" s="225"/>
      <c r="BB232" s="225"/>
    </row>
    <row r="233" spans="1:183" x14ac:dyDescent="0.25">
      <c r="A233" s="7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5"/>
      <c r="AI233" s="7"/>
      <c r="AJ233" s="7"/>
      <c r="AK233" s="7"/>
      <c r="AL233" s="7"/>
      <c r="AM233" s="7"/>
      <c r="AN233" s="7"/>
      <c r="AO233" s="7"/>
      <c r="AP233" s="7">
        <f t="shared" si="26"/>
        <v>0</v>
      </c>
      <c r="AQ233" s="7"/>
      <c r="AR233" s="7"/>
      <c r="AS233" s="7"/>
      <c r="AT233" s="8"/>
      <c r="AU233" s="8"/>
      <c r="AV233" s="8"/>
      <c r="AW233" s="8"/>
      <c r="AX233" s="8">
        <f t="shared" si="27"/>
        <v>0</v>
      </c>
      <c r="AY233" s="231"/>
      <c r="AZ233" s="231"/>
      <c r="BA233" s="231"/>
      <c r="BB233" s="231"/>
      <c r="BC233" s="34"/>
      <c r="BD233" s="29"/>
      <c r="BE233" s="29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</row>
    <row r="234" spans="1:183" x14ac:dyDescent="0.25">
      <c r="A234" s="7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0"/>
      <c r="AG234" s="60"/>
      <c r="AH234" s="65"/>
      <c r="AI234" s="8"/>
      <c r="AJ234" s="8"/>
      <c r="AK234" s="8"/>
      <c r="AL234" s="8"/>
      <c r="AM234" s="8"/>
      <c r="AN234" s="8"/>
      <c r="AO234" s="8"/>
      <c r="AP234" s="7">
        <f t="shared" si="26"/>
        <v>0</v>
      </c>
      <c r="AQ234" s="8"/>
      <c r="AR234" s="8"/>
      <c r="AS234" s="8"/>
      <c r="AT234" s="8"/>
      <c r="AU234" s="8"/>
      <c r="AV234" s="8"/>
      <c r="AW234" s="8"/>
      <c r="AX234" s="8">
        <f t="shared" si="27"/>
        <v>0</v>
      </c>
      <c r="AY234" s="231"/>
      <c r="AZ234" s="231"/>
      <c r="BA234" s="231"/>
      <c r="BB234" s="231"/>
      <c r="BC234" s="34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</row>
    <row r="235" spans="1:183" x14ac:dyDescent="0.25">
      <c r="A235" s="7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5"/>
      <c r="AI235" s="7"/>
      <c r="AJ235" s="7"/>
      <c r="AK235" s="7"/>
      <c r="AL235" s="7"/>
      <c r="AM235" s="7"/>
      <c r="AN235" s="7"/>
      <c r="AO235" s="7"/>
      <c r="AP235" s="7">
        <f t="shared" si="26"/>
        <v>0</v>
      </c>
      <c r="AQ235" s="7"/>
      <c r="AR235" s="7"/>
      <c r="AS235" s="7"/>
      <c r="AT235" s="8"/>
      <c r="AU235" s="8"/>
      <c r="AV235" s="8"/>
      <c r="AW235" s="8"/>
      <c r="AX235" s="8">
        <f t="shared" si="27"/>
        <v>0</v>
      </c>
      <c r="AY235" s="231"/>
      <c r="AZ235" s="231"/>
      <c r="BA235" s="231"/>
      <c r="BB235" s="231"/>
      <c r="BC235" s="34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</row>
    <row r="236" spans="1:183" x14ac:dyDescent="0.25">
      <c r="A236" s="195"/>
      <c r="B236" s="4"/>
      <c r="C236" s="4"/>
      <c r="D236" s="4"/>
      <c r="E236" s="4"/>
      <c r="F236" s="17"/>
      <c r="G236" s="17"/>
      <c r="H236" s="4"/>
      <c r="I236" s="4"/>
      <c r="J236" s="4"/>
      <c r="K236" s="4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0"/>
      <c r="AG236" s="60"/>
      <c r="AH236" s="65"/>
      <c r="AI236" s="7"/>
      <c r="AJ236" s="7"/>
      <c r="AK236" s="7"/>
      <c r="AL236" s="7"/>
      <c r="AM236" s="7"/>
      <c r="AN236" s="7"/>
      <c r="AO236" s="7"/>
      <c r="AP236" s="7">
        <f t="shared" si="26"/>
        <v>0</v>
      </c>
      <c r="AQ236" s="7"/>
      <c r="AR236" s="7"/>
      <c r="AS236" s="7"/>
      <c r="AT236" s="8"/>
      <c r="AU236" s="8"/>
      <c r="AV236" s="8"/>
      <c r="AW236" s="8"/>
      <c r="AX236" s="8">
        <f t="shared" si="27"/>
        <v>0</v>
      </c>
      <c r="AY236" s="230"/>
      <c r="AZ236" s="230"/>
      <c r="BA236" s="230"/>
      <c r="BB236" s="230"/>
      <c r="BC236" s="34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</row>
    <row r="237" spans="1:183" x14ac:dyDescent="0.25">
      <c r="A237" s="195"/>
      <c r="B237" s="63"/>
      <c r="C237" s="63"/>
      <c r="D237" s="63"/>
      <c r="E237" s="63"/>
      <c r="F237" s="63"/>
      <c r="G237" s="63"/>
      <c r="H237" s="4"/>
      <c r="I237" s="4"/>
      <c r="J237" s="4"/>
      <c r="K237" s="4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60"/>
      <c r="AG237" s="60"/>
      <c r="AH237" s="65"/>
      <c r="AI237" s="8"/>
      <c r="AJ237" s="8"/>
      <c r="AK237" s="8"/>
      <c r="AL237" s="8"/>
      <c r="AM237" s="8"/>
      <c r="AN237" s="8"/>
      <c r="AO237" s="8"/>
      <c r="AP237" s="7">
        <f t="shared" si="26"/>
        <v>0</v>
      </c>
      <c r="AQ237" s="8"/>
      <c r="AR237" s="8"/>
      <c r="AS237" s="8"/>
      <c r="AT237" s="8"/>
      <c r="AU237" s="8"/>
      <c r="AV237" s="8"/>
      <c r="AW237" s="8"/>
      <c r="AX237" s="8">
        <f t="shared" si="27"/>
        <v>0</v>
      </c>
      <c r="AY237" s="230"/>
      <c r="AZ237" s="230"/>
      <c r="BA237" s="230"/>
      <c r="BB237" s="230"/>
      <c r="BC237" s="34"/>
    </row>
    <row r="238" spans="1:183" x14ac:dyDescent="0.25">
      <c r="A238" s="7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5"/>
      <c r="AI238" s="7"/>
      <c r="AJ238" s="7"/>
      <c r="AK238" s="7"/>
      <c r="AL238" s="7"/>
      <c r="AM238" s="7"/>
      <c r="AN238" s="7"/>
      <c r="AO238" s="7"/>
      <c r="AP238" s="7">
        <f t="shared" si="26"/>
        <v>0</v>
      </c>
      <c r="AQ238" s="7"/>
      <c r="AR238" s="7"/>
      <c r="AS238" s="7"/>
      <c r="AT238" s="8"/>
      <c r="AU238" s="8"/>
      <c r="AV238" s="8"/>
      <c r="AW238" s="8"/>
      <c r="AX238" s="8">
        <f t="shared" si="27"/>
        <v>0</v>
      </c>
      <c r="AY238" s="231"/>
      <c r="AZ238" s="231"/>
      <c r="BA238" s="231"/>
      <c r="BB238" s="231"/>
      <c r="BC238" s="34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</row>
    <row r="239" spans="1:183" x14ac:dyDescent="0.25">
      <c r="A239" s="7"/>
      <c r="B239" s="4"/>
      <c r="C239" s="4"/>
      <c r="D239" s="4"/>
      <c r="E239" s="4"/>
      <c r="F239" s="4"/>
      <c r="G239" s="4"/>
      <c r="H239" s="20"/>
      <c r="I239" s="20"/>
      <c r="J239" s="20"/>
      <c r="K239" s="2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0"/>
      <c r="AG239" s="60"/>
      <c r="AH239" s="65"/>
      <c r="AI239" s="7"/>
      <c r="AJ239" s="7"/>
      <c r="AK239" s="7"/>
      <c r="AL239" s="7"/>
      <c r="AM239" s="7"/>
      <c r="AN239" s="7"/>
      <c r="AO239" s="7"/>
      <c r="AP239" s="7">
        <f t="shared" si="26"/>
        <v>0</v>
      </c>
      <c r="AQ239" s="7"/>
      <c r="AR239" s="7"/>
      <c r="AS239" s="7"/>
      <c r="AT239" s="8"/>
      <c r="AU239" s="8"/>
      <c r="AV239" s="8"/>
      <c r="AW239" s="8"/>
      <c r="AX239" s="8">
        <f t="shared" si="27"/>
        <v>0</v>
      </c>
      <c r="AY239" s="231"/>
      <c r="AZ239" s="231"/>
      <c r="BA239" s="231"/>
      <c r="BB239" s="231"/>
      <c r="BC239" s="34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</row>
    <row r="240" spans="1:183" s="13" customFormat="1" x14ac:dyDescent="0.25">
      <c r="A240" s="7"/>
      <c r="B240" s="17"/>
      <c r="C240" s="17"/>
      <c r="D240" s="17"/>
      <c r="E240" s="17"/>
      <c r="F240" s="17"/>
      <c r="G240" s="17"/>
      <c r="H240" s="4"/>
      <c r="I240" s="4"/>
      <c r="J240" s="4"/>
      <c r="K240" s="4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5"/>
      <c r="AI240" s="7"/>
      <c r="AJ240" s="7"/>
      <c r="AK240" s="7"/>
      <c r="AL240" s="7"/>
      <c r="AM240" s="7"/>
      <c r="AN240" s="7"/>
      <c r="AO240" s="7"/>
      <c r="AP240" s="7">
        <f t="shared" si="26"/>
        <v>0</v>
      </c>
      <c r="AQ240" s="7"/>
      <c r="AR240" s="7"/>
      <c r="AS240" s="7"/>
      <c r="AT240" s="8"/>
      <c r="AU240" s="8"/>
      <c r="AV240" s="8"/>
      <c r="AW240" s="8"/>
      <c r="AX240" s="8">
        <f t="shared" si="27"/>
        <v>0</v>
      </c>
      <c r="AY240" s="225"/>
      <c r="AZ240" s="225"/>
      <c r="BA240" s="225"/>
      <c r="BB240" s="225"/>
      <c r="BC240" s="34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</row>
    <row r="241" spans="1:183" s="13" customFormat="1" x14ac:dyDescent="0.25">
      <c r="A241" s="7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5"/>
      <c r="AI241" s="7"/>
      <c r="AJ241" s="7"/>
      <c r="AK241" s="7"/>
      <c r="AL241" s="7"/>
      <c r="AM241" s="7"/>
      <c r="AN241" s="7"/>
      <c r="AO241" s="7"/>
      <c r="AP241" s="7">
        <f t="shared" si="26"/>
        <v>0</v>
      </c>
      <c r="AQ241" s="7"/>
      <c r="AR241" s="7"/>
      <c r="AS241" s="7"/>
      <c r="AT241" s="8"/>
      <c r="AU241" s="8"/>
      <c r="AV241" s="8"/>
      <c r="AW241" s="8"/>
      <c r="AX241" s="8">
        <f t="shared" si="27"/>
        <v>0</v>
      </c>
      <c r="AY241" s="225"/>
      <c r="AZ241" s="225"/>
      <c r="BA241" s="225"/>
      <c r="BB241" s="225"/>
      <c r="BC241" s="33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</row>
    <row r="242" spans="1:183" s="13" customFormat="1" x14ac:dyDescent="0.25">
      <c r="A242" s="7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5"/>
      <c r="AI242" s="7"/>
      <c r="AJ242" s="7"/>
      <c r="AK242" s="7"/>
      <c r="AL242" s="7"/>
      <c r="AM242" s="7"/>
      <c r="AN242" s="7"/>
      <c r="AO242" s="7"/>
      <c r="AP242" s="7">
        <f t="shared" si="26"/>
        <v>0</v>
      </c>
      <c r="AQ242" s="7"/>
      <c r="AR242" s="7"/>
      <c r="AS242" s="7"/>
      <c r="AT242" s="8"/>
      <c r="AU242" s="8"/>
      <c r="AV242" s="8"/>
      <c r="AW242" s="8"/>
      <c r="AX242" s="8">
        <f t="shared" si="27"/>
        <v>0</v>
      </c>
      <c r="AY242" s="225"/>
      <c r="AZ242" s="225"/>
      <c r="BA242" s="225"/>
      <c r="BB242" s="225"/>
      <c r="BC242" s="33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</row>
    <row r="243" spans="1:183" s="13" customFormat="1" x14ac:dyDescent="0.25">
      <c r="A243" s="19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5"/>
      <c r="AI243" s="7"/>
      <c r="AJ243" s="7"/>
      <c r="AK243" s="7"/>
      <c r="AL243" s="7"/>
      <c r="AM243" s="7"/>
      <c r="AN243" s="7"/>
      <c r="AO243" s="7"/>
      <c r="AP243" s="7">
        <f t="shared" si="26"/>
        <v>0</v>
      </c>
      <c r="AQ243" s="7"/>
      <c r="AR243" s="7"/>
      <c r="AS243" s="7"/>
      <c r="AT243" s="8"/>
      <c r="AU243" s="8"/>
      <c r="AV243" s="8"/>
      <c r="AW243" s="8"/>
      <c r="AX243" s="8">
        <f t="shared" si="27"/>
        <v>0</v>
      </c>
      <c r="AY243" s="230"/>
      <c r="AZ243" s="230"/>
      <c r="BA243" s="230"/>
      <c r="BB243" s="230"/>
      <c r="BC243" s="3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</row>
    <row r="244" spans="1:183" x14ac:dyDescent="0.25">
      <c r="A244" s="19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5"/>
      <c r="AI244" s="7"/>
      <c r="AJ244" s="7"/>
      <c r="AK244" s="7"/>
      <c r="AL244" s="7"/>
      <c r="AM244" s="7"/>
      <c r="AN244" s="7"/>
      <c r="AO244" s="7"/>
      <c r="AP244" s="7">
        <f t="shared" si="26"/>
        <v>0</v>
      </c>
      <c r="AQ244" s="7"/>
      <c r="AR244" s="7"/>
      <c r="AS244" s="7"/>
      <c r="AT244" s="8"/>
      <c r="AU244" s="8"/>
      <c r="AV244" s="8"/>
      <c r="AW244" s="8"/>
      <c r="AX244" s="8">
        <f t="shared" si="27"/>
        <v>0</v>
      </c>
      <c r="AY244" s="230"/>
      <c r="AZ244" s="230"/>
      <c r="BA244" s="230"/>
      <c r="BB244" s="230"/>
    </row>
    <row r="245" spans="1:183" s="13" customFormat="1" x14ac:dyDescent="0.25">
      <c r="A245" s="7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5"/>
      <c r="AI245" s="7"/>
      <c r="AJ245" s="7"/>
      <c r="AK245" s="7"/>
      <c r="AL245" s="7"/>
      <c r="AM245" s="7"/>
      <c r="AN245" s="7"/>
      <c r="AO245" s="7"/>
      <c r="AP245" s="7">
        <f t="shared" si="26"/>
        <v>0</v>
      </c>
      <c r="AQ245" s="7"/>
      <c r="AR245" s="7"/>
      <c r="AS245" s="7"/>
      <c r="AT245" s="8"/>
      <c r="AU245" s="8"/>
      <c r="AV245" s="8"/>
      <c r="AW245" s="8"/>
      <c r="AX245" s="8">
        <f t="shared" si="27"/>
        <v>0</v>
      </c>
      <c r="AY245" s="225"/>
      <c r="AZ245" s="225"/>
      <c r="BA245" s="225"/>
      <c r="BB245" s="225"/>
      <c r="BC245" s="33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</row>
    <row r="246" spans="1:183" s="13" customFormat="1" x14ac:dyDescent="0.25">
      <c r="A246" s="7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5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8"/>
      <c r="AU246" s="8"/>
      <c r="AV246" s="8"/>
      <c r="AW246" s="8"/>
      <c r="AX246" s="8">
        <f t="shared" si="27"/>
        <v>0</v>
      </c>
      <c r="AY246" s="225"/>
      <c r="AZ246" s="225"/>
      <c r="BA246" s="225"/>
      <c r="BB246" s="225"/>
      <c r="BC246" s="33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</row>
    <row r="247" spans="1:183" s="13" customFormat="1" x14ac:dyDescent="0.25">
      <c r="A247" s="7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5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8"/>
      <c r="AU247" s="8"/>
      <c r="AV247" s="8"/>
      <c r="AW247" s="8"/>
      <c r="AX247" s="8">
        <f t="shared" si="27"/>
        <v>0</v>
      </c>
      <c r="AY247" s="225"/>
      <c r="AZ247" s="225"/>
      <c r="BA247" s="225"/>
      <c r="BB247" s="225"/>
      <c r="BC247" s="33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</row>
    <row r="248" spans="1:183" x14ac:dyDescent="0.25">
      <c r="A248" s="7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5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8"/>
      <c r="AU248" s="8"/>
      <c r="AV248" s="8"/>
      <c r="AW248" s="8"/>
      <c r="AX248" s="8">
        <f t="shared" si="27"/>
        <v>0</v>
      </c>
      <c r="AY248" s="225"/>
      <c r="AZ248" s="225"/>
      <c r="BA248" s="225"/>
      <c r="BB248" s="225"/>
    </row>
    <row r="249" spans="1:183" x14ac:dyDescent="0.25">
      <c r="A249" s="7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130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8"/>
      <c r="AU249" s="8"/>
      <c r="AV249" s="8"/>
      <c r="AW249" s="8"/>
      <c r="AX249" s="8">
        <f t="shared" si="27"/>
        <v>0</v>
      </c>
      <c r="AY249" s="225"/>
      <c r="AZ249" s="225"/>
      <c r="BA249" s="225"/>
      <c r="BB249" s="225"/>
    </row>
    <row r="250" spans="1:183" x14ac:dyDescent="0.25">
      <c r="A250" s="7"/>
      <c r="B250" s="17"/>
      <c r="C250" s="17"/>
      <c r="D250" s="17"/>
      <c r="E250" s="17"/>
      <c r="F250" s="17"/>
      <c r="G250" s="17"/>
      <c r="H250" s="4"/>
      <c r="I250" s="4"/>
      <c r="J250" s="4"/>
      <c r="K250" s="4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130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8"/>
      <c r="AU250" s="8"/>
      <c r="AV250" s="8"/>
      <c r="AW250" s="8"/>
      <c r="AX250" s="8">
        <f t="shared" si="27"/>
        <v>0</v>
      </c>
      <c r="AY250" s="225"/>
      <c r="AZ250" s="225"/>
      <c r="BA250" s="225"/>
      <c r="BB250" s="225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8"/>
      <c r="EG250" s="28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  <c r="FF250" s="28"/>
      <c r="FG250" s="28"/>
      <c r="FH250" s="28"/>
      <c r="FI250" s="28"/>
      <c r="FJ250" s="28"/>
      <c r="FK250" s="28"/>
      <c r="FL250" s="28"/>
      <c r="FM250" s="28"/>
      <c r="FN250" s="28"/>
      <c r="FO250" s="28"/>
      <c r="FP250" s="28"/>
      <c r="FQ250" s="28"/>
      <c r="FR250" s="28"/>
      <c r="FS250" s="28"/>
      <c r="FT250" s="28"/>
      <c r="FU250" s="28"/>
      <c r="FV250" s="28"/>
      <c r="FW250" s="28"/>
      <c r="FX250" s="28"/>
      <c r="FY250" s="28"/>
      <c r="FZ250" s="28"/>
      <c r="GA250" s="28"/>
    </row>
    <row r="251" spans="1:183" x14ac:dyDescent="0.25">
      <c r="A251" s="19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130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8"/>
      <c r="AU251" s="8"/>
      <c r="AV251" s="8"/>
      <c r="AW251" s="8"/>
      <c r="AX251" s="8">
        <f t="shared" si="27"/>
        <v>0</v>
      </c>
      <c r="AY251" s="230"/>
      <c r="AZ251" s="230"/>
      <c r="BA251" s="230"/>
      <c r="BB251" s="230"/>
    </row>
    <row r="252" spans="1:183" x14ac:dyDescent="0.25">
      <c r="A252" s="195"/>
      <c r="B252" s="63"/>
      <c r="C252" s="63"/>
      <c r="D252" s="63"/>
      <c r="E252" s="63"/>
      <c r="F252" s="4"/>
      <c r="G252" s="4"/>
      <c r="H252" s="4"/>
      <c r="I252" s="4"/>
      <c r="J252" s="4"/>
      <c r="K252" s="4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130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8"/>
      <c r="AU252" s="8"/>
      <c r="AV252" s="8"/>
      <c r="AW252" s="8"/>
      <c r="AX252" s="9"/>
      <c r="AY252" s="230"/>
      <c r="AZ252" s="230"/>
      <c r="BA252" s="230"/>
      <c r="BB252" s="230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</row>
    <row r="253" spans="1:183" x14ac:dyDescent="0.25">
      <c r="A253" s="7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130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8"/>
      <c r="AU253" s="8"/>
      <c r="AV253" s="8"/>
      <c r="AW253" s="8"/>
      <c r="AX253" s="8"/>
      <c r="AY253" s="225">
        <f>SUBTOTAL(9,AY7:AY70)</f>
        <v>67840</v>
      </c>
      <c r="AZ253" s="225">
        <f>SUBTOTAL(9,AZ4:AZ64)</f>
        <v>65952.23</v>
      </c>
      <c r="BA253" s="225">
        <f>SUBTOTAL(9,BA4:BA64)</f>
        <v>3836.1400000000003</v>
      </c>
      <c r="BB253" s="225">
        <f>SUBTOTAL(9,BB64:BB65)</f>
        <v>1831.63</v>
      </c>
    </row>
    <row r="254" spans="1:183" x14ac:dyDescent="0.25">
      <c r="A254" s="196"/>
      <c r="B254" s="36"/>
      <c r="C254" s="36"/>
      <c r="D254" s="36"/>
      <c r="E254" s="36"/>
      <c r="F254" s="36"/>
      <c r="G254" s="36"/>
      <c r="H254" s="36"/>
      <c r="AT254" s="10"/>
      <c r="AU254" s="10"/>
      <c r="AV254" s="10"/>
      <c r="AW254" s="10"/>
      <c r="AX254" s="8"/>
      <c r="AY254" s="225"/>
      <c r="AZ254" s="225"/>
      <c r="BA254" s="225"/>
      <c r="BB254" s="225"/>
    </row>
    <row r="255" spans="1:183" x14ac:dyDescent="0.25">
      <c r="A255" s="7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130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8"/>
      <c r="AU255" s="8"/>
      <c r="AV255" s="8"/>
      <c r="AW255" s="8"/>
      <c r="AX255" s="8"/>
      <c r="AY255" s="225"/>
      <c r="AZ255" s="225"/>
      <c r="BA255" s="225"/>
      <c r="BB255" s="225"/>
    </row>
    <row r="256" spans="1:183" x14ac:dyDescent="0.25">
      <c r="A256" s="7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130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8"/>
      <c r="AU256" s="8"/>
      <c r="AV256" s="8"/>
      <c r="AW256" s="8"/>
      <c r="AX256" s="8"/>
      <c r="AY256" s="232"/>
      <c r="AZ256" s="232"/>
      <c r="BA256" s="232"/>
      <c r="BB256" s="232"/>
      <c r="BC256" s="35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</row>
    <row r="257" spans="1:183" s="28" customFormat="1" x14ac:dyDescent="0.25">
      <c r="A257" s="44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132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5"/>
      <c r="AU257" s="45"/>
      <c r="AV257" s="45"/>
      <c r="AW257" s="45"/>
      <c r="AX257" s="45"/>
      <c r="AY257" s="225"/>
      <c r="AZ257" s="225"/>
      <c r="BA257" s="225"/>
      <c r="BB257" s="225"/>
      <c r="BC257" s="32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</row>
    <row r="258" spans="1:183" x14ac:dyDescent="0.25">
      <c r="A258" s="75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133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6"/>
      <c r="AU258" s="76"/>
      <c r="AV258" s="76"/>
      <c r="AW258" s="76"/>
      <c r="AX258" s="45"/>
      <c r="AY258" s="225"/>
      <c r="AZ258" s="225"/>
      <c r="BA258" s="225"/>
      <c r="BB258" s="225"/>
      <c r="BC258" s="32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8"/>
      <c r="EG258" s="28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28"/>
      <c r="FF258" s="28"/>
      <c r="FG258" s="28"/>
      <c r="FH258" s="28"/>
      <c r="FI258" s="28"/>
      <c r="FJ258" s="28"/>
      <c r="FK258" s="28"/>
      <c r="FL258" s="28"/>
      <c r="FM258" s="28"/>
      <c r="FN258" s="28"/>
      <c r="FO258" s="28"/>
      <c r="FP258" s="28"/>
      <c r="FQ258" s="28"/>
      <c r="FR258" s="28"/>
      <c r="FS258" s="28"/>
      <c r="FT258" s="28"/>
      <c r="FU258" s="28"/>
      <c r="FV258" s="28"/>
      <c r="FW258" s="28"/>
      <c r="FX258" s="28"/>
      <c r="FY258" s="28"/>
      <c r="FZ258" s="28"/>
      <c r="GA258" s="28"/>
    </row>
    <row r="259" spans="1:183" s="12" customFormat="1" x14ac:dyDescent="0.25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130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9"/>
      <c r="AU259" s="9"/>
      <c r="AV259" s="9"/>
      <c r="AW259" s="9"/>
      <c r="AX259" s="9"/>
      <c r="AY259" s="225"/>
      <c r="AZ259" s="225"/>
      <c r="BA259" s="225"/>
      <c r="BB259" s="225"/>
      <c r="BC259" s="32"/>
      <c r="BD259" s="71"/>
    </row>
    <row r="260" spans="1:183" x14ac:dyDescent="0.25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130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9"/>
      <c r="AU260" s="9"/>
      <c r="AV260" s="9"/>
      <c r="AW260" s="9"/>
      <c r="AX260" s="9"/>
      <c r="AY260" s="225"/>
      <c r="AZ260" s="225"/>
      <c r="BA260" s="225"/>
      <c r="BB260" s="225"/>
      <c r="BC260" s="32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</row>
    <row r="261" spans="1:183" x14ac:dyDescent="0.25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130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9"/>
      <c r="AU261" s="9"/>
      <c r="AV261" s="9"/>
      <c r="AW261" s="9"/>
      <c r="AX261" s="9"/>
      <c r="AY261" s="225"/>
      <c r="AZ261" s="225"/>
      <c r="BA261" s="225"/>
      <c r="BB261" s="225"/>
      <c r="BC261" s="32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</row>
    <row r="262" spans="1:183" x14ac:dyDescent="0.25">
      <c r="A262" s="11"/>
      <c r="B262" s="12"/>
      <c r="C262" s="12"/>
      <c r="D262" s="12"/>
      <c r="E262" s="12"/>
      <c r="F262" s="12"/>
      <c r="G262" s="12"/>
      <c r="H262" s="21"/>
      <c r="I262" s="21"/>
      <c r="J262" s="21"/>
      <c r="K262" s="21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34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8"/>
      <c r="AU262" s="8"/>
      <c r="AV262" s="8"/>
      <c r="AW262" s="8"/>
      <c r="AX262" s="9"/>
      <c r="AY262" s="225"/>
      <c r="AZ262" s="225"/>
      <c r="BA262" s="225"/>
      <c r="BB262" s="225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</row>
    <row r="263" spans="1:183" s="12" customFormat="1" x14ac:dyDescent="0.25">
      <c r="A263" s="7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5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8"/>
      <c r="AU263" s="8"/>
      <c r="AV263" s="8"/>
      <c r="AW263" s="8"/>
      <c r="AX263" s="8"/>
      <c r="AY263" s="225"/>
      <c r="AZ263" s="225"/>
      <c r="BA263" s="225"/>
      <c r="BB263" s="225"/>
      <c r="BC263" s="33"/>
      <c r="BD263" s="30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</row>
    <row r="264" spans="1:183" x14ac:dyDescent="0.25">
      <c r="AT264" s="10"/>
      <c r="AU264" s="10"/>
      <c r="AV264" s="10"/>
      <c r="AW264" s="10"/>
      <c r="AY264" s="233"/>
      <c r="AZ264" s="252"/>
      <c r="BA264" s="252"/>
      <c r="BB264" s="252"/>
      <c r="BC264" s="54"/>
    </row>
    <row r="265" spans="1:183" x14ac:dyDescent="0.25">
      <c r="AT265" s="10"/>
      <c r="AU265" s="10"/>
      <c r="AV265" s="10"/>
      <c r="AW265" s="10"/>
      <c r="AY265" s="234"/>
      <c r="AZ265" s="234"/>
      <c r="BA265" s="234"/>
      <c r="BB265" s="234"/>
      <c r="BC265" s="54"/>
    </row>
    <row r="266" spans="1:183" x14ac:dyDescent="0.25">
      <c r="A266" s="197"/>
      <c r="B266" s="23"/>
      <c r="C266" s="23"/>
      <c r="D266" s="23"/>
      <c r="E266" s="23"/>
      <c r="AT266" s="10"/>
      <c r="AU266" s="10"/>
      <c r="AV266" s="10"/>
      <c r="AW266" s="10"/>
      <c r="AY266" s="234"/>
      <c r="AZ266" s="234"/>
      <c r="BA266" s="234"/>
      <c r="BB266" s="234"/>
      <c r="BC266" s="54"/>
    </row>
    <row r="267" spans="1:183" x14ac:dyDescent="0.25">
      <c r="A267" s="198"/>
      <c r="B267" s="22"/>
      <c r="C267" s="22"/>
      <c r="D267" s="22"/>
      <c r="E267" s="22"/>
      <c r="F267" s="22"/>
      <c r="AT267" s="10"/>
      <c r="AU267" s="10"/>
      <c r="AV267" s="10"/>
      <c r="AW267" s="10"/>
      <c r="AY267" s="234"/>
      <c r="AZ267" s="234"/>
      <c r="BA267" s="234"/>
      <c r="BB267" s="234"/>
      <c r="BC267" s="54"/>
    </row>
    <row r="268" spans="1:183" x14ac:dyDescent="0.25">
      <c r="A268" s="198"/>
      <c r="B268" s="22"/>
      <c r="C268" s="22"/>
      <c r="D268" s="22"/>
      <c r="E268" s="22"/>
      <c r="F268" s="22"/>
      <c r="G268" s="59"/>
      <c r="H268" s="59"/>
      <c r="I268" s="59"/>
      <c r="J268" s="59"/>
      <c r="K268" s="59"/>
      <c r="AT268" s="10"/>
      <c r="AU268" s="10"/>
      <c r="AV268" s="10"/>
      <c r="AW268" s="10"/>
      <c r="AY268" s="234"/>
      <c r="AZ268" s="234"/>
      <c r="BA268" s="234"/>
      <c r="BB268" s="234"/>
      <c r="BC268" s="54"/>
    </row>
    <row r="269" spans="1:183" x14ac:dyDescent="0.25">
      <c r="A269" s="198"/>
      <c r="B269" s="22"/>
      <c r="C269" s="22"/>
      <c r="D269" s="22"/>
      <c r="E269" s="22"/>
      <c r="G269" s="59"/>
      <c r="H269" s="59"/>
      <c r="I269" s="59"/>
      <c r="J269" s="59"/>
      <c r="K269" s="59"/>
      <c r="AT269" s="10"/>
      <c r="AU269" s="10"/>
      <c r="AV269" s="10"/>
      <c r="AW269" s="10"/>
      <c r="AY269" s="234"/>
      <c r="AZ269" s="234"/>
      <c r="BA269" s="234"/>
      <c r="BB269" s="234"/>
      <c r="BC269" s="54"/>
    </row>
    <row r="270" spans="1:183" x14ac:dyDescent="0.25">
      <c r="A270" s="198"/>
      <c r="B270" s="22"/>
      <c r="C270" s="22"/>
      <c r="D270" s="22"/>
      <c r="E270" s="22"/>
      <c r="G270" s="59"/>
      <c r="H270" s="59"/>
      <c r="I270" s="59"/>
      <c r="J270" s="59"/>
      <c r="K270" s="59"/>
      <c r="AT270" s="10"/>
      <c r="AU270" s="10"/>
      <c r="AV270" s="10"/>
      <c r="AW270" s="10"/>
      <c r="AY270" s="234"/>
      <c r="AZ270" s="234"/>
      <c r="BA270" s="234"/>
      <c r="BB270" s="234"/>
      <c r="BC270" s="54"/>
    </row>
    <row r="271" spans="1:183" x14ac:dyDescent="0.25">
      <c r="A271" s="198"/>
      <c r="B271" s="22"/>
      <c r="C271" s="22"/>
      <c r="D271" s="22"/>
      <c r="E271" s="22"/>
      <c r="G271" s="59"/>
      <c r="H271" s="59"/>
      <c r="I271" s="59"/>
      <c r="J271" s="59"/>
      <c r="K271" s="59"/>
      <c r="AT271" s="10"/>
      <c r="AU271" s="10"/>
      <c r="AV271" s="10"/>
      <c r="AW271" s="10"/>
      <c r="AY271" s="234"/>
      <c r="AZ271" s="234"/>
      <c r="BA271" s="234"/>
      <c r="BB271" s="234"/>
      <c r="BC271" s="54"/>
    </row>
    <row r="272" spans="1:183" x14ac:dyDescent="0.25">
      <c r="A272" s="198"/>
      <c r="B272" s="22"/>
      <c r="C272" s="22"/>
      <c r="D272" s="22"/>
      <c r="E272" s="22"/>
      <c r="AT272" s="10"/>
      <c r="AU272" s="10"/>
      <c r="AV272" s="10"/>
      <c r="AW272" s="10"/>
      <c r="AY272" s="234"/>
      <c r="AZ272" s="234"/>
      <c r="BA272" s="234"/>
      <c r="BB272" s="234"/>
      <c r="BC272" s="54"/>
    </row>
    <row r="273" spans="1:55" x14ac:dyDescent="0.25">
      <c r="A273" s="198"/>
      <c r="B273" s="22"/>
      <c r="C273" s="22"/>
      <c r="D273" s="22"/>
      <c r="E273" s="22"/>
      <c r="AT273" s="10"/>
      <c r="AU273" s="10"/>
      <c r="AV273" s="10"/>
      <c r="AW273" s="10"/>
      <c r="AY273" s="234"/>
      <c r="AZ273" s="234"/>
      <c r="BA273" s="234"/>
      <c r="BB273" s="234"/>
      <c r="BC273" s="54"/>
    </row>
    <row r="274" spans="1:55" x14ac:dyDescent="0.25">
      <c r="A274" s="198"/>
      <c r="B274" s="22"/>
      <c r="C274" s="22"/>
      <c r="D274" s="22"/>
      <c r="E274" s="22"/>
      <c r="AT274" s="10"/>
      <c r="AU274" s="10"/>
      <c r="AV274" s="10"/>
      <c r="AW274" s="10"/>
      <c r="AY274" s="234"/>
      <c r="AZ274" s="234"/>
      <c r="BA274" s="234"/>
      <c r="BB274" s="234"/>
      <c r="BC274" s="54"/>
    </row>
    <row r="275" spans="1:55" x14ac:dyDescent="0.25">
      <c r="A275" s="198"/>
      <c r="B275" s="22"/>
      <c r="C275" s="22"/>
      <c r="D275" s="22"/>
      <c r="E275" s="22"/>
      <c r="AT275" s="10"/>
      <c r="AU275" s="10"/>
      <c r="AV275" s="10"/>
      <c r="AW275" s="10"/>
      <c r="AY275" s="234"/>
      <c r="AZ275" s="234"/>
      <c r="BA275" s="234"/>
      <c r="BB275" s="234"/>
      <c r="BC275" s="54"/>
    </row>
    <row r="276" spans="1:55" x14ac:dyDescent="0.25">
      <c r="A276" s="198"/>
      <c r="B276" s="22"/>
      <c r="C276" s="22"/>
      <c r="D276" s="22"/>
      <c r="E276" s="22"/>
      <c r="AT276" s="10"/>
      <c r="AU276" s="10"/>
      <c r="AV276" s="10"/>
      <c r="AW276" s="10"/>
      <c r="AY276" s="234"/>
      <c r="AZ276" s="234"/>
      <c r="BA276" s="234"/>
      <c r="BB276" s="234"/>
      <c r="BC276" s="54"/>
    </row>
    <row r="277" spans="1:55" x14ac:dyDescent="0.25">
      <c r="A277" s="198"/>
      <c r="B277" s="22"/>
      <c r="C277" s="22"/>
      <c r="D277" s="22"/>
      <c r="E277" s="22"/>
      <c r="AT277" s="10"/>
      <c r="AU277" s="10"/>
      <c r="AV277" s="10"/>
      <c r="AW277" s="10"/>
      <c r="AY277" s="234"/>
      <c r="AZ277" s="234"/>
      <c r="BA277" s="234"/>
      <c r="BB277" s="234"/>
      <c r="BC277" s="54"/>
    </row>
    <row r="278" spans="1:55" x14ac:dyDescent="0.25">
      <c r="A278" s="198"/>
      <c r="B278" s="22"/>
      <c r="C278" s="22"/>
      <c r="D278" s="22"/>
      <c r="E278" s="22"/>
      <c r="AT278" s="10"/>
      <c r="AU278" s="10"/>
      <c r="AV278" s="10"/>
      <c r="AW278" s="10"/>
      <c r="AY278" s="234"/>
      <c r="AZ278" s="234"/>
      <c r="BA278" s="234"/>
      <c r="BB278" s="234"/>
      <c r="BC278" s="54"/>
    </row>
    <row r="279" spans="1:55" x14ac:dyDescent="0.25">
      <c r="A279" s="198"/>
      <c r="AT279" s="10"/>
      <c r="AU279" s="10"/>
      <c r="AV279" s="10"/>
      <c r="AW279" s="10"/>
      <c r="AY279" s="234"/>
      <c r="AZ279" s="234"/>
      <c r="BA279" s="234"/>
      <c r="BB279" s="234"/>
      <c r="BC279" s="54"/>
    </row>
    <row r="280" spans="1:55" x14ac:dyDescent="0.25">
      <c r="AT280" s="10"/>
      <c r="AU280" s="10"/>
      <c r="AV280" s="10"/>
      <c r="AW280" s="10"/>
      <c r="AY280" s="234"/>
      <c r="AZ280" s="234"/>
      <c r="BA280" s="234"/>
      <c r="BB280" s="234"/>
      <c r="BC280" s="54"/>
    </row>
    <row r="281" spans="1:55" x14ac:dyDescent="0.25">
      <c r="AT281" s="10"/>
      <c r="AU281" s="10"/>
      <c r="AV281" s="10"/>
      <c r="AW281" s="10"/>
      <c r="AY281" s="234"/>
      <c r="AZ281" s="234"/>
      <c r="BA281" s="234"/>
      <c r="BB281" s="234"/>
      <c r="BC281" s="54"/>
    </row>
    <row r="282" spans="1:55" x14ac:dyDescent="0.25">
      <c r="AT282" s="10"/>
      <c r="AU282" s="10"/>
      <c r="AV282" s="10"/>
      <c r="AW282" s="10"/>
      <c r="AY282" s="234"/>
      <c r="AZ282" s="234"/>
      <c r="BA282" s="234"/>
      <c r="BB282" s="234"/>
      <c r="BC282" s="54"/>
    </row>
    <row r="283" spans="1:55" x14ac:dyDescent="0.25">
      <c r="AT283" s="10"/>
      <c r="AU283" s="10"/>
      <c r="AV283" s="10"/>
      <c r="AW283" s="10"/>
      <c r="AY283" s="234"/>
      <c r="AZ283" s="234"/>
      <c r="BA283" s="234"/>
      <c r="BB283" s="234"/>
      <c r="BC283" s="54"/>
    </row>
    <row r="284" spans="1:55" x14ac:dyDescent="0.25">
      <c r="AT284" s="10"/>
      <c r="AU284" s="10"/>
      <c r="AV284" s="10"/>
      <c r="AW284" s="10"/>
      <c r="AY284" s="234"/>
      <c r="AZ284" s="234"/>
      <c r="BA284" s="234"/>
      <c r="BB284" s="234"/>
      <c r="BC284" s="54"/>
    </row>
    <row r="285" spans="1:55" x14ac:dyDescent="0.25">
      <c r="AT285" s="10"/>
      <c r="AU285" s="10"/>
      <c r="AV285" s="10"/>
      <c r="AW285" s="10"/>
      <c r="AY285" s="234"/>
      <c r="AZ285" s="234"/>
      <c r="BA285" s="234"/>
      <c r="BB285" s="234"/>
      <c r="BC285" s="54"/>
    </row>
    <row r="286" spans="1:55" x14ac:dyDescent="0.25">
      <c r="AT286" s="10"/>
      <c r="AU286" s="10"/>
      <c r="AV286" s="10"/>
      <c r="AW286" s="10"/>
      <c r="AY286" s="234"/>
      <c r="AZ286" s="234"/>
      <c r="BA286" s="234"/>
      <c r="BB286" s="234"/>
      <c r="BC286" s="54"/>
    </row>
    <row r="287" spans="1:55" x14ac:dyDescent="0.25">
      <c r="AT287" s="10"/>
      <c r="AU287" s="10"/>
      <c r="AV287" s="10"/>
      <c r="AW287" s="10"/>
      <c r="AY287" s="234"/>
      <c r="AZ287" s="234"/>
      <c r="BA287" s="234"/>
      <c r="BB287" s="234"/>
      <c r="BC287" s="54"/>
    </row>
    <row r="288" spans="1:55" x14ac:dyDescent="0.25">
      <c r="AT288" s="10"/>
      <c r="AU288" s="10"/>
      <c r="AV288" s="10"/>
      <c r="AW288" s="10"/>
      <c r="AY288" s="234"/>
      <c r="AZ288" s="234"/>
      <c r="BA288" s="234"/>
      <c r="BB288" s="234"/>
      <c r="BC288" s="54"/>
    </row>
    <row r="289" spans="46:55" x14ac:dyDescent="0.25">
      <c r="AT289" s="10"/>
      <c r="AU289" s="10"/>
      <c r="AV289" s="10"/>
      <c r="AW289" s="10"/>
      <c r="AY289" s="234"/>
      <c r="AZ289" s="234"/>
      <c r="BA289" s="234"/>
      <c r="BB289" s="234"/>
      <c r="BC289" s="54"/>
    </row>
    <row r="290" spans="46:55" x14ac:dyDescent="0.25">
      <c r="AT290" s="10"/>
      <c r="AU290" s="10"/>
      <c r="AV290" s="10"/>
      <c r="AW290" s="10"/>
      <c r="AY290" s="234"/>
      <c r="AZ290" s="234"/>
      <c r="BA290" s="234"/>
      <c r="BB290" s="234"/>
      <c r="BC290" s="54"/>
    </row>
    <row r="291" spans="46:55" x14ac:dyDescent="0.25">
      <c r="AT291" s="10"/>
      <c r="AU291" s="10"/>
      <c r="AV291" s="10"/>
      <c r="AW291" s="10"/>
      <c r="AY291" s="234"/>
      <c r="AZ291" s="234"/>
      <c r="BA291" s="234"/>
      <c r="BB291" s="234"/>
      <c r="BC291" s="54"/>
    </row>
    <row r="292" spans="46:55" x14ac:dyDescent="0.25">
      <c r="AT292" s="10"/>
      <c r="AU292" s="10"/>
      <c r="AV292" s="10"/>
      <c r="AW292" s="10"/>
      <c r="AY292" s="234"/>
      <c r="AZ292" s="234"/>
      <c r="BA292" s="234"/>
      <c r="BB292" s="234"/>
      <c r="BC292" s="54"/>
    </row>
    <row r="293" spans="46:55" x14ac:dyDescent="0.25">
      <c r="AT293" s="10"/>
      <c r="AU293" s="10"/>
      <c r="AV293" s="10"/>
      <c r="AW293" s="10"/>
      <c r="AY293" s="234"/>
      <c r="AZ293" s="234"/>
      <c r="BA293" s="234"/>
      <c r="BB293" s="234"/>
      <c r="BC293" s="54"/>
    </row>
    <row r="294" spans="46:55" x14ac:dyDescent="0.25">
      <c r="AT294" s="10"/>
      <c r="AU294" s="10"/>
      <c r="AV294" s="10"/>
      <c r="AW294" s="10"/>
      <c r="AY294" s="234"/>
      <c r="AZ294" s="234"/>
      <c r="BA294" s="234"/>
      <c r="BB294" s="234"/>
      <c r="BC294" s="54"/>
    </row>
    <row r="295" spans="46:55" x14ac:dyDescent="0.25">
      <c r="AT295" s="10"/>
      <c r="AU295" s="10"/>
      <c r="AV295" s="10"/>
      <c r="AW295" s="10"/>
      <c r="AY295" s="234"/>
      <c r="AZ295" s="234"/>
      <c r="BA295" s="234"/>
      <c r="BB295" s="234"/>
      <c r="BC295" s="54"/>
    </row>
    <row r="296" spans="46:55" x14ac:dyDescent="0.25">
      <c r="AT296" s="10"/>
      <c r="AU296" s="10"/>
      <c r="AV296" s="10"/>
      <c r="AW296" s="10"/>
      <c r="AY296" s="234"/>
      <c r="AZ296" s="234"/>
      <c r="BA296" s="234"/>
      <c r="BB296" s="234"/>
      <c r="BC296" s="54"/>
    </row>
    <row r="297" spans="46:55" x14ac:dyDescent="0.25">
      <c r="AT297" s="10"/>
      <c r="AU297" s="10"/>
      <c r="AV297" s="10"/>
      <c r="AW297" s="10"/>
      <c r="AY297" s="234"/>
      <c r="AZ297" s="234"/>
      <c r="BA297" s="234"/>
      <c r="BB297" s="234"/>
      <c r="BC297" s="54"/>
    </row>
    <row r="298" spans="46:55" x14ac:dyDescent="0.25">
      <c r="AT298" s="10"/>
      <c r="AU298" s="10"/>
      <c r="AV298" s="10"/>
      <c r="AW298" s="10"/>
      <c r="AY298" s="234"/>
      <c r="AZ298" s="234"/>
      <c r="BA298" s="234"/>
      <c r="BB298" s="234"/>
      <c r="BC298" s="54"/>
    </row>
    <row r="299" spans="46:55" x14ac:dyDescent="0.25">
      <c r="AT299" s="10"/>
      <c r="AU299" s="10"/>
      <c r="AV299" s="10"/>
      <c r="AW299" s="10"/>
      <c r="AY299" s="234"/>
      <c r="AZ299" s="234"/>
      <c r="BA299" s="234"/>
      <c r="BB299" s="234"/>
      <c r="BC299" s="54"/>
    </row>
    <row r="300" spans="46:55" x14ac:dyDescent="0.25">
      <c r="AT300" s="10"/>
      <c r="AU300" s="10"/>
      <c r="AV300" s="10"/>
      <c r="AW300" s="10"/>
      <c r="AY300" s="234"/>
      <c r="AZ300" s="234"/>
      <c r="BA300" s="234"/>
      <c r="BB300" s="234"/>
      <c r="BC300" s="54"/>
    </row>
    <row r="301" spans="46:55" x14ac:dyDescent="0.25">
      <c r="AT301" s="10"/>
      <c r="AU301" s="10"/>
      <c r="AV301" s="10"/>
      <c r="AW301" s="10"/>
      <c r="AY301" s="234"/>
      <c r="AZ301" s="234"/>
      <c r="BA301" s="234"/>
      <c r="BB301" s="234"/>
      <c r="BC301" s="54"/>
    </row>
    <row r="302" spans="46:55" x14ac:dyDescent="0.25">
      <c r="AT302" s="10"/>
      <c r="AU302" s="10"/>
      <c r="AV302" s="10"/>
      <c r="AW302" s="10"/>
      <c r="AY302" s="234"/>
      <c r="AZ302" s="234"/>
      <c r="BA302" s="234"/>
      <c r="BB302" s="234"/>
      <c r="BC302" s="54"/>
    </row>
    <row r="303" spans="46:55" x14ac:dyDescent="0.25">
      <c r="AT303" s="10"/>
      <c r="AU303" s="10"/>
      <c r="AV303" s="10"/>
      <c r="AW303" s="10"/>
      <c r="AY303" s="234"/>
      <c r="AZ303" s="234"/>
      <c r="BA303" s="234"/>
      <c r="BB303" s="234"/>
      <c r="BC303" s="54"/>
    </row>
    <row r="304" spans="46:55" x14ac:dyDescent="0.25">
      <c r="AT304" s="10"/>
      <c r="AU304" s="10"/>
      <c r="AV304" s="10"/>
      <c r="AW304" s="10"/>
      <c r="AY304" s="234"/>
      <c r="AZ304" s="234"/>
      <c r="BA304" s="234"/>
      <c r="BB304" s="234"/>
      <c r="BC304" s="54"/>
    </row>
    <row r="305" spans="46:55" x14ac:dyDescent="0.25">
      <c r="AT305" s="10"/>
      <c r="AU305" s="10"/>
      <c r="AV305" s="10"/>
      <c r="AW305" s="10"/>
      <c r="AY305" s="234"/>
      <c r="AZ305" s="234"/>
      <c r="BA305" s="234"/>
      <c r="BB305" s="234"/>
      <c r="BC305" s="54"/>
    </row>
    <row r="306" spans="46:55" x14ac:dyDescent="0.25">
      <c r="AT306" s="10"/>
      <c r="AU306" s="10"/>
      <c r="AV306" s="10"/>
      <c r="AW306" s="10"/>
      <c r="AY306" s="234"/>
      <c r="AZ306" s="234"/>
      <c r="BA306" s="234"/>
      <c r="BB306" s="234"/>
      <c r="BC306" s="54"/>
    </row>
    <row r="307" spans="46:55" x14ac:dyDescent="0.25">
      <c r="AT307" s="10"/>
      <c r="AU307" s="10"/>
      <c r="AV307" s="10"/>
      <c r="AW307" s="10"/>
      <c r="AY307" s="234"/>
      <c r="AZ307" s="234"/>
      <c r="BA307" s="234"/>
      <c r="BB307" s="234"/>
      <c r="BC307" s="54"/>
    </row>
    <row r="308" spans="46:55" x14ac:dyDescent="0.25">
      <c r="AT308" s="10"/>
      <c r="AU308" s="10"/>
      <c r="AV308" s="10"/>
      <c r="AW308" s="10"/>
      <c r="AY308" s="234"/>
      <c r="AZ308" s="234"/>
      <c r="BA308" s="234"/>
      <c r="BB308" s="234"/>
      <c r="BC308" s="54"/>
    </row>
    <row r="309" spans="46:55" x14ac:dyDescent="0.25">
      <c r="AT309" s="10"/>
      <c r="AU309" s="10"/>
      <c r="AV309" s="10"/>
      <c r="AW309" s="10"/>
      <c r="AY309" s="234"/>
      <c r="AZ309" s="234"/>
      <c r="BA309" s="234"/>
      <c r="BB309" s="234"/>
      <c r="BC309" s="54"/>
    </row>
    <row r="310" spans="46:55" x14ac:dyDescent="0.25">
      <c r="AT310" s="10"/>
      <c r="AU310" s="10"/>
      <c r="AV310" s="10"/>
      <c r="AW310" s="10"/>
      <c r="AY310" s="234"/>
      <c r="AZ310" s="234"/>
      <c r="BA310" s="234"/>
      <c r="BB310" s="234"/>
      <c r="BC310" s="54"/>
    </row>
    <row r="311" spans="46:55" x14ac:dyDescent="0.25">
      <c r="AT311" s="10"/>
      <c r="AU311" s="10"/>
      <c r="AV311" s="10"/>
      <c r="AW311" s="10"/>
      <c r="AY311" s="234"/>
      <c r="AZ311" s="234"/>
      <c r="BA311" s="234"/>
      <c r="BB311" s="234"/>
      <c r="BC311" s="54"/>
    </row>
    <row r="312" spans="46:55" x14ac:dyDescent="0.25">
      <c r="AT312" s="10"/>
      <c r="AU312" s="10"/>
      <c r="AV312" s="10"/>
      <c r="AW312" s="10"/>
      <c r="AY312" s="234"/>
      <c r="AZ312" s="234"/>
      <c r="BA312" s="234"/>
      <c r="BB312" s="234"/>
      <c r="BC312" s="54"/>
    </row>
    <row r="313" spans="46:55" x14ac:dyDescent="0.25">
      <c r="AT313" s="10"/>
      <c r="AU313" s="10"/>
      <c r="AV313" s="10"/>
      <c r="AW313" s="10"/>
      <c r="AY313" s="234"/>
      <c r="AZ313" s="234"/>
      <c r="BA313" s="234"/>
      <c r="BB313" s="234"/>
      <c r="BC313" s="54"/>
    </row>
    <row r="314" spans="46:55" x14ac:dyDescent="0.25">
      <c r="AT314" s="10"/>
      <c r="AU314" s="10"/>
      <c r="AV314" s="10"/>
      <c r="AW314" s="10"/>
      <c r="AY314" s="234"/>
      <c r="AZ314" s="234"/>
      <c r="BA314" s="234"/>
      <c r="BB314" s="234"/>
      <c r="BC314" s="54"/>
    </row>
    <row r="315" spans="46:55" x14ac:dyDescent="0.25">
      <c r="AT315" s="10"/>
      <c r="AU315" s="10"/>
      <c r="AV315" s="10"/>
      <c r="AW315" s="10"/>
      <c r="AY315" s="234"/>
      <c r="AZ315" s="234"/>
      <c r="BA315" s="234"/>
      <c r="BB315" s="234"/>
      <c r="BC315" s="54"/>
    </row>
    <row r="316" spans="46:55" x14ac:dyDescent="0.25">
      <c r="AT316" s="10"/>
      <c r="AU316" s="10"/>
      <c r="AV316" s="10"/>
      <c r="AW316" s="10"/>
      <c r="AY316" s="234"/>
      <c r="AZ316" s="234"/>
      <c r="BA316" s="234"/>
      <c r="BB316" s="234"/>
      <c r="BC316" s="54"/>
    </row>
    <row r="317" spans="46:55" x14ac:dyDescent="0.25">
      <c r="AT317" s="10"/>
      <c r="AU317" s="10"/>
      <c r="AV317" s="10"/>
      <c r="AW317" s="10"/>
      <c r="AY317" s="234"/>
      <c r="AZ317" s="234"/>
      <c r="BA317" s="234"/>
      <c r="BB317" s="234"/>
      <c r="BC317" s="54"/>
    </row>
    <row r="318" spans="46:55" x14ac:dyDescent="0.25">
      <c r="AT318" s="10"/>
      <c r="AU318" s="10"/>
      <c r="AV318" s="10"/>
      <c r="AW318" s="10"/>
      <c r="AY318" s="234"/>
      <c r="AZ318" s="234"/>
      <c r="BA318" s="234"/>
      <c r="BB318" s="234"/>
      <c r="BC318" s="54"/>
    </row>
    <row r="319" spans="46:55" x14ac:dyDescent="0.25">
      <c r="AT319" s="10"/>
      <c r="AU319" s="10"/>
      <c r="AV319" s="10"/>
      <c r="AW319" s="10"/>
      <c r="AY319" s="234"/>
      <c r="AZ319" s="234"/>
      <c r="BA319" s="234"/>
      <c r="BB319" s="234"/>
      <c r="BC319" s="54"/>
    </row>
    <row r="320" spans="46:55" x14ac:dyDescent="0.25">
      <c r="AT320" s="10"/>
      <c r="AU320" s="10"/>
      <c r="AV320" s="10"/>
      <c r="AW320" s="10"/>
      <c r="AY320" s="234"/>
      <c r="AZ320" s="234"/>
      <c r="BA320" s="234"/>
      <c r="BB320" s="234"/>
      <c r="BC320" s="54"/>
    </row>
    <row r="321" spans="46:55" x14ac:dyDescent="0.25">
      <c r="AT321" s="10"/>
      <c r="AU321" s="10"/>
      <c r="AV321" s="10"/>
      <c r="AW321" s="10"/>
      <c r="AY321" s="234"/>
      <c r="AZ321" s="234"/>
      <c r="BA321" s="234"/>
      <c r="BB321" s="234"/>
      <c r="BC321" s="54"/>
    </row>
    <row r="322" spans="46:55" x14ac:dyDescent="0.25">
      <c r="AT322" s="10"/>
      <c r="AU322" s="10"/>
      <c r="AV322" s="10"/>
      <c r="AW322" s="10"/>
      <c r="AY322" s="234"/>
      <c r="AZ322" s="234"/>
      <c r="BA322" s="234"/>
      <c r="BB322" s="234"/>
      <c r="BC322" s="54"/>
    </row>
    <row r="323" spans="46:55" x14ac:dyDescent="0.25">
      <c r="AT323" s="10"/>
      <c r="AU323" s="10"/>
      <c r="AV323" s="10"/>
      <c r="AW323" s="10"/>
      <c r="AY323" s="234"/>
      <c r="AZ323" s="234"/>
      <c r="BA323" s="234"/>
      <c r="BB323" s="234"/>
      <c r="BC323" s="54"/>
    </row>
    <row r="324" spans="46:55" x14ac:dyDescent="0.25">
      <c r="AT324" s="10"/>
      <c r="AU324" s="10"/>
      <c r="AV324" s="10"/>
      <c r="AW324" s="10"/>
      <c r="AY324" s="234"/>
      <c r="AZ324" s="234"/>
      <c r="BA324" s="234"/>
      <c r="BB324" s="234"/>
      <c r="BC324" s="54"/>
    </row>
    <row r="325" spans="46:55" x14ac:dyDescent="0.25">
      <c r="AT325" s="10"/>
      <c r="AU325" s="10"/>
      <c r="AV325" s="10"/>
      <c r="AW325" s="10"/>
      <c r="AY325" s="234"/>
      <c r="AZ325" s="234"/>
      <c r="BA325" s="234"/>
      <c r="BB325" s="234"/>
      <c r="BC325" s="54"/>
    </row>
    <row r="326" spans="46:55" x14ac:dyDescent="0.25">
      <c r="AT326" s="10"/>
      <c r="AU326" s="10"/>
      <c r="AV326" s="10"/>
      <c r="AW326" s="10"/>
      <c r="AY326" s="234"/>
      <c r="AZ326" s="234"/>
      <c r="BA326" s="234"/>
      <c r="BB326" s="234"/>
      <c r="BC326" s="54"/>
    </row>
    <row r="327" spans="46:55" x14ac:dyDescent="0.25">
      <c r="AT327" s="10"/>
      <c r="AU327" s="10"/>
      <c r="AV327" s="10"/>
      <c r="AW327" s="10"/>
      <c r="AY327" s="234"/>
      <c r="AZ327" s="234"/>
      <c r="BA327" s="234"/>
      <c r="BB327" s="234"/>
      <c r="BC327" s="54"/>
    </row>
    <row r="328" spans="46:55" x14ac:dyDescent="0.25">
      <c r="AT328" s="10"/>
      <c r="AU328" s="10"/>
      <c r="AV328" s="10"/>
      <c r="AW328" s="10"/>
      <c r="AY328" s="234"/>
      <c r="AZ328" s="234"/>
      <c r="BA328" s="234"/>
      <c r="BB328" s="234"/>
      <c r="BC328" s="54"/>
    </row>
    <row r="329" spans="46:55" x14ac:dyDescent="0.25">
      <c r="AT329" s="10"/>
      <c r="AU329" s="10"/>
      <c r="AV329" s="10"/>
      <c r="AW329" s="10"/>
      <c r="AY329" s="234"/>
      <c r="AZ329" s="234"/>
      <c r="BA329" s="234"/>
      <c r="BB329" s="234"/>
      <c r="BC329" s="54"/>
    </row>
    <row r="330" spans="46:55" x14ac:dyDescent="0.25">
      <c r="AT330" s="10"/>
      <c r="AU330" s="10"/>
      <c r="AV330" s="10"/>
      <c r="AW330" s="10"/>
      <c r="AY330" s="234"/>
      <c r="AZ330" s="234"/>
      <c r="BA330" s="234"/>
      <c r="BB330" s="234"/>
      <c r="BC330" s="54"/>
    </row>
    <row r="331" spans="46:55" x14ac:dyDescent="0.25">
      <c r="AT331" s="10"/>
      <c r="AU331" s="10"/>
      <c r="AV331" s="10"/>
      <c r="AW331" s="10"/>
      <c r="AY331" s="234"/>
      <c r="AZ331" s="234"/>
      <c r="BA331" s="234"/>
      <c r="BB331" s="234"/>
      <c r="BC331" s="54"/>
    </row>
    <row r="332" spans="46:55" x14ac:dyDescent="0.25">
      <c r="AT332" s="10"/>
      <c r="AU332" s="10"/>
      <c r="AV332" s="10"/>
      <c r="AW332" s="10"/>
      <c r="AY332" s="234"/>
      <c r="AZ332" s="234"/>
      <c r="BA332" s="234"/>
      <c r="BB332" s="234"/>
      <c r="BC332" s="54"/>
    </row>
    <row r="333" spans="46:55" x14ac:dyDescent="0.25">
      <c r="AT333" s="10"/>
      <c r="AU333" s="10"/>
      <c r="AV333" s="10"/>
      <c r="AW333" s="10"/>
      <c r="AY333" s="234"/>
      <c r="AZ333" s="234"/>
      <c r="BA333" s="234"/>
      <c r="BB333" s="234"/>
      <c r="BC333" s="54"/>
    </row>
    <row r="334" spans="46:55" x14ac:dyDescent="0.25">
      <c r="AT334" s="10"/>
      <c r="AU334" s="10"/>
      <c r="AV334" s="10"/>
      <c r="AW334" s="10"/>
      <c r="AY334" s="234"/>
      <c r="AZ334" s="234"/>
      <c r="BA334" s="234"/>
      <c r="BB334" s="234"/>
      <c r="BC334" s="54"/>
    </row>
    <row r="335" spans="46:55" x14ac:dyDescent="0.25">
      <c r="AT335" s="10"/>
      <c r="AU335" s="10"/>
      <c r="AV335" s="10"/>
      <c r="AW335" s="10"/>
      <c r="AY335" s="234"/>
      <c r="AZ335" s="234"/>
      <c r="BA335" s="234"/>
      <c r="BB335" s="234"/>
      <c r="BC335" s="54"/>
    </row>
    <row r="336" spans="46:55" x14ac:dyDescent="0.25">
      <c r="AT336" s="10"/>
      <c r="AU336" s="10"/>
      <c r="AV336" s="10"/>
      <c r="AW336" s="10"/>
      <c r="AY336" s="234"/>
      <c r="AZ336" s="234"/>
      <c r="BA336" s="234"/>
      <c r="BB336" s="234"/>
      <c r="BC336" s="54"/>
    </row>
    <row r="337" spans="46:55" x14ac:dyDescent="0.25">
      <c r="AT337" s="10"/>
      <c r="AU337" s="10"/>
      <c r="AV337" s="10"/>
      <c r="AW337" s="10"/>
      <c r="AY337" s="234"/>
      <c r="AZ337" s="234"/>
      <c r="BA337" s="234"/>
      <c r="BB337" s="234"/>
      <c r="BC337" s="54"/>
    </row>
    <row r="338" spans="46:55" x14ac:dyDescent="0.25">
      <c r="AT338" s="10"/>
      <c r="AU338" s="10"/>
      <c r="AV338" s="10"/>
      <c r="AW338" s="10"/>
      <c r="AY338" s="234"/>
      <c r="AZ338" s="234"/>
      <c r="BA338" s="234"/>
      <c r="BB338" s="234"/>
      <c r="BC338" s="54"/>
    </row>
    <row r="339" spans="46:55" x14ac:dyDescent="0.25">
      <c r="AT339" s="10"/>
      <c r="AU339" s="10"/>
      <c r="AV339" s="10"/>
      <c r="AW339" s="10"/>
      <c r="AY339" s="234"/>
      <c r="AZ339" s="234"/>
      <c r="BA339" s="234"/>
      <c r="BB339" s="234"/>
      <c r="BC339" s="54"/>
    </row>
    <row r="340" spans="46:55" x14ac:dyDescent="0.25">
      <c r="AT340" s="10"/>
      <c r="AU340" s="10"/>
      <c r="AV340" s="10"/>
      <c r="AW340" s="10"/>
      <c r="AY340" s="234"/>
      <c r="AZ340" s="234"/>
      <c r="BA340" s="234"/>
      <c r="BB340" s="234"/>
      <c r="BC340" s="54"/>
    </row>
    <row r="341" spans="46:55" x14ac:dyDescent="0.25">
      <c r="AT341" s="10"/>
      <c r="AU341" s="10"/>
      <c r="AV341" s="10"/>
      <c r="AW341" s="10"/>
      <c r="AY341" s="234"/>
      <c r="AZ341" s="234"/>
      <c r="BA341" s="234"/>
      <c r="BB341" s="234"/>
      <c r="BC341" s="54"/>
    </row>
    <row r="342" spans="46:55" x14ac:dyDescent="0.25">
      <c r="AT342" s="10"/>
      <c r="AU342" s="10"/>
      <c r="AV342" s="10"/>
      <c r="AW342" s="10"/>
      <c r="AY342" s="234"/>
      <c r="AZ342" s="234"/>
      <c r="BA342" s="234"/>
      <c r="BB342" s="234"/>
      <c r="BC342" s="54"/>
    </row>
    <row r="343" spans="46:55" x14ac:dyDescent="0.25">
      <c r="AT343" s="10"/>
      <c r="AU343" s="10"/>
      <c r="AV343" s="10"/>
      <c r="AW343" s="10"/>
      <c r="AY343" s="234"/>
      <c r="AZ343" s="234"/>
      <c r="BA343" s="234"/>
      <c r="BB343" s="234"/>
      <c r="BC343" s="54"/>
    </row>
    <row r="344" spans="46:55" x14ac:dyDescent="0.25">
      <c r="AT344" s="10"/>
      <c r="AU344" s="10"/>
      <c r="AV344" s="10"/>
      <c r="AW344" s="10"/>
      <c r="AY344" s="234"/>
      <c r="AZ344" s="234"/>
      <c r="BA344" s="234"/>
      <c r="BB344" s="234"/>
      <c r="BC344" s="54"/>
    </row>
    <row r="345" spans="46:55" x14ac:dyDescent="0.25">
      <c r="AT345" s="10"/>
      <c r="AU345" s="10"/>
      <c r="AV345" s="10"/>
      <c r="AW345" s="10"/>
      <c r="AY345" s="234"/>
      <c r="AZ345" s="234"/>
      <c r="BA345" s="234"/>
      <c r="BB345" s="234"/>
      <c r="BC345" s="54"/>
    </row>
    <row r="346" spans="46:55" x14ac:dyDescent="0.25">
      <c r="AT346" s="10"/>
      <c r="AU346" s="10"/>
      <c r="AV346" s="10"/>
      <c r="AW346" s="10"/>
      <c r="AY346" s="234"/>
      <c r="AZ346" s="234"/>
      <c r="BA346" s="234"/>
      <c r="BB346" s="234"/>
      <c r="BC346" s="54"/>
    </row>
    <row r="347" spans="46:55" x14ac:dyDescent="0.25">
      <c r="AT347" s="10"/>
      <c r="AU347" s="10"/>
      <c r="AV347" s="10"/>
      <c r="AW347" s="10"/>
      <c r="AY347" s="234"/>
      <c r="AZ347" s="234"/>
      <c r="BA347" s="234"/>
      <c r="BB347" s="234"/>
      <c r="BC347" s="54"/>
    </row>
    <row r="348" spans="46:55" x14ac:dyDescent="0.25">
      <c r="AT348" s="10"/>
      <c r="AU348" s="10"/>
      <c r="AV348" s="10"/>
      <c r="AW348" s="10"/>
      <c r="AY348" s="234"/>
      <c r="AZ348" s="234"/>
      <c r="BA348" s="234"/>
      <c r="BB348" s="234"/>
      <c r="BC348" s="54"/>
    </row>
    <row r="349" spans="46:55" x14ac:dyDescent="0.25">
      <c r="AT349" s="10"/>
      <c r="AU349" s="10"/>
      <c r="AV349" s="10"/>
      <c r="AW349" s="10"/>
      <c r="AY349" s="234"/>
      <c r="AZ349" s="234"/>
      <c r="BA349" s="234"/>
      <c r="BB349" s="234"/>
      <c r="BC349" s="54"/>
    </row>
    <row r="350" spans="46:55" x14ac:dyDescent="0.25">
      <c r="AT350" s="10"/>
      <c r="AU350" s="10"/>
      <c r="AV350" s="10"/>
      <c r="AW350" s="10"/>
      <c r="AY350" s="234"/>
      <c r="AZ350" s="234"/>
      <c r="BA350" s="234"/>
      <c r="BB350" s="234"/>
      <c r="BC350" s="55"/>
    </row>
    <row r="351" spans="46:55" x14ac:dyDescent="0.25">
      <c r="AT351" s="10"/>
      <c r="AU351" s="10"/>
      <c r="AV351" s="10"/>
      <c r="AW351" s="10"/>
      <c r="AY351" s="234"/>
      <c r="AZ351" s="234"/>
      <c r="BA351" s="234"/>
      <c r="BB351" s="234"/>
      <c r="BC351" s="56"/>
    </row>
    <row r="352" spans="46:55" x14ac:dyDescent="0.25">
      <c r="AT352" s="10"/>
      <c r="AU352" s="10"/>
      <c r="AV352" s="10"/>
      <c r="AW352" s="10"/>
      <c r="AY352" s="234"/>
      <c r="AZ352" s="234"/>
      <c r="BA352" s="234"/>
      <c r="BB352" s="234"/>
      <c r="BC352" s="56"/>
    </row>
    <row r="353" spans="46:55" x14ac:dyDescent="0.25">
      <c r="AT353" s="10"/>
      <c r="AU353" s="10"/>
      <c r="AV353" s="10"/>
      <c r="AW353" s="10"/>
      <c r="AY353" s="234"/>
      <c r="AZ353" s="234"/>
      <c r="BA353" s="234"/>
      <c r="BB353" s="234"/>
      <c r="BC353" s="56"/>
    </row>
    <row r="354" spans="46:55" x14ac:dyDescent="0.25">
      <c r="AT354" s="10"/>
      <c r="AU354" s="10"/>
      <c r="AV354" s="10"/>
      <c r="AW354" s="10"/>
      <c r="AY354" s="234"/>
      <c r="AZ354" s="234"/>
      <c r="BA354" s="234"/>
      <c r="BB354" s="234"/>
      <c r="BC354" s="56"/>
    </row>
    <row r="355" spans="46:55" x14ac:dyDescent="0.25">
      <c r="AT355" s="10"/>
      <c r="AU355" s="10"/>
      <c r="AV355" s="10"/>
      <c r="AW355" s="10"/>
      <c r="AY355" s="234"/>
      <c r="AZ355" s="234"/>
      <c r="BA355" s="234"/>
      <c r="BB355" s="234"/>
      <c r="BC355" s="56"/>
    </row>
    <row r="356" spans="46:55" x14ac:dyDescent="0.25">
      <c r="AT356" s="10"/>
      <c r="AU356" s="10"/>
      <c r="AV356" s="10"/>
      <c r="AW356" s="10"/>
      <c r="AY356" s="234"/>
      <c r="AZ356" s="234"/>
      <c r="BA356" s="234"/>
      <c r="BB356" s="234"/>
      <c r="BC356" s="56"/>
    </row>
    <row r="357" spans="46:55" x14ac:dyDescent="0.25">
      <c r="AT357" s="10"/>
      <c r="AU357" s="10"/>
      <c r="AV357" s="10"/>
      <c r="AW357" s="10"/>
      <c r="AY357" s="234"/>
      <c r="AZ357" s="234"/>
      <c r="BA357" s="234"/>
      <c r="BB357" s="234"/>
      <c r="BC357" s="56"/>
    </row>
    <row r="358" spans="46:55" x14ac:dyDescent="0.25">
      <c r="AT358" s="10"/>
      <c r="AU358" s="10"/>
      <c r="AV358" s="10"/>
      <c r="AW358" s="10"/>
      <c r="AY358" s="234"/>
      <c r="AZ358" s="234"/>
      <c r="BA358" s="234"/>
      <c r="BB358" s="234"/>
      <c r="BC358" s="56"/>
    </row>
    <row r="359" spans="46:55" x14ac:dyDescent="0.25">
      <c r="AT359" s="10"/>
      <c r="AU359" s="10"/>
      <c r="AV359" s="10"/>
      <c r="AW359" s="10"/>
      <c r="AY359" s="234"/>
      <c r="AZ359" s="234"/>
      <c r="BA359" s="234"/>
      <c r="BB359" s="234"/>
      <c r="BC359" s="56"/>
    </row>
    <row r="360" spans="46:55" x14ac:dyDescent="0.25">
      <c r="AT360" s="10"/>
      <c r="AU360" s="10"/>
      <c r="AV360" s="10"/>
      <c r="AW360" s="10"/>
      <c r="AY360" s="234"/>
      <c r="AZ360" s="234"/>
      <c r="BA360" s="234"/>
      <c r="BB360" s="234"/>
      <c r="BC360" s="56"/>
    </row>
    <row r="361" spans="46:55" x14ac:dyDescent="0.25">
      <c r="AT361" s="10"/>
      <c r="AU361" s="10"/>
      <c r="AV361" s="10"/>
      <c r="AW361" s="10"/>
      <c r="AY361" s="234"/>
      <c r="AZ361" s="234"/>
      <c r="BA361" s="234"/>
      <c r="BB361" s="234"/>
      <c r="BC361" s="56"/>
    </row>
    <row r="362" spans="46:55" x14ac:dyDescent="0.25">
      <c r="AT362" s="10"/>
      <c r="AU362" s="10"/>
      <c r="AV362" s="10"/>
      <c r="AW362" s="10"/>
      <c r="AY362" s="234"/>
      <c r="AZ362" s="234"/>
      <c r="BA362" s="234"/>
      <c r="BB362" s="234"/>
      <c r="BC362" s="56"/>
    </row>
    <row r="363" spans="46:55" x14ac:dyDescent="0.25">
      <c r="AT363" s="10"/>
      <c r="AU363" s="10"/>
      <c r="AV363" s="10"/>
      <c r="AW363" s="10"/>
      <c r="AY363" s="234"/>
      <c r="AZ363" s="234"/>
      <c r="BA363" s="234"/>
      <c r="BB363" s="234"/>
      <c r="BC363" s="56"/>
    </row>
    <row r="364" spans="46:55" x14ac:dyDescent="0.25">
      <c r="AT364" s="10"/>
      <c r="AU364" s="10"/>
      <c r="AV364" s="10"/>
      <c r="AW364" s="10"/>
      <c r="AY364" s="234"/>
      <c r="AZ364" s="234"/>
      <c r="BA364" s="234"/>
      <c r="BB364" s="234"/>
      <c r="BC364" s="56"/>
    </row>
    <row r="365" spans="46:55" x14ac:dyDescent="0.25">
      <c r="AT365" s="10"/>
      <c r="AU365" s="10"/>
      <c r="AV365" s="10"/>
      <c r="AW365" s="10"/>
      <c r="AY365" s="234"/>
      <c r="AZ365" s="234"/>
      <c r="BA365" s="234"/>
      <c r="BB365" s="234"/>
      <c r="BC365" s="56"/>
    </row>
    <row r="366" spans="46:55" x14ac:dyDescent="0.25">
      <c r="AT366" s="10"/>
      <c r="AU366" s="10"/>
      <c r="AV366" s="10"/>
      <c r="AW366" s="10"/>
      <c r="AY366" s="234"/>
      <c r="AZ366" s="234"/>
      <c r="BA366" s="234"/>
      <c r="BB366" s="234"/>
      <c r="BC366" s="56"/>
    </row>
    <row r="367" spans="46:55" x14ac:dyDescent="0.25">
      <c r="AT367" s="10"/>
      <c r="AU367" s="10"/>
      <c r="AV367" s="10"/>
      <c r="AW367" s="10"/>
      <c r="AY367" s="234"/>
      <c r="AZ367" s="234"/>
      <c r="BA367" s="234"/>
      <c r="BB367" s="234"/>
      <c r="BC367" s="56"/>
    </row>
    <row r="368" spans="46:55" x14ac:dyDescent="0.25">
      <c r="AT368" s="10"/>
      <c r="AU368" s="10"/>
      <c r="AV368" s="10"/>
      <c r="AW368" s="10"/>
      <c r="AY368" s="235"/>
      <c r="AZ368" s="235"/>
      <c r="BA368" s="235"/>
      <c r="BB368" s="235"/>
    </row>
    <row r="369" spans="46:49" x14ac:dyDescent="0.25">
      <c r="AT369" s="10"/>
      <c r="AU369" s="10"/>
      <c r="AV369" s="10"/>
      <c r="AW369" s="10"/>
    </row>
    <row r="370" spans="46:49" x14ac:dyDescent="0.25">
      <c r="AT370" s="10"/>
      <c r="AU370" s="10"/>
      <c r="AV370" s="10"/>
      <c r="AW370" s="10"/>
    </row>
    <row r="371" spans="46:49" x14ac:dyDescent="0.25">
      <c r="AT371" s="10"/>
      <c r="AU371" s="10"/>
      <c r="AV371" s="10"/>
      <c r="AW371" s="10"/>
    </row>
    <row r="372" spans="46:49" x14ac:dyDescent="0.25">
      <c r="AT372" s="10"/>
      <c r="AU372" s="10"/>
      <c r="AV372" s="10"/>
      <c r="AW372" s="10"/>
    </row>
    <row r="373" spans="46:49" x14ac:dyDescent="0.25">
      <c r="AT373" s="10"/>
      <c r="AU373" s="10"/>
      <c r="AV373" s="10"/>
      <c r="AW373" s="10"/>
    </row>
    <row r="374" spans="46:49" x14ac:dyDescent="0.25">
      <c r="AT374" s="10"/>
      <c r="AU374" s="10"/>
      <c r="AV374" s="10"/>
      <c r="AW374" s="10"/>
    </row>
    <row r="375" spans="46:49" x14ac:dyDescent="0.25">
      <c r="AT375" s="10"/>
      <c r="AU375" s="10"/>
      <c r="AV375" s="10"/>
      <c r="AW375" s="10"/>
    </row>
    <row r="376" spans="46:49" x14ac:dyDescent="0.25">
      <c r="AT376" s="10"/>
      <c r="AU376" s="10"/>
      <c r="AV376" s="10"/>
      <c r="AW376" s="10"/>
    </row>
    <row r="377" spans="46:49" x14ac:dyDescent="0.25">
      <c r="AT377" s="10"/>
      <c r="AU377" s="10"/>
      <c r="AV377" s="10"/>
      <c r="AW377" s="10"/>
    </row>
    <row r="378" spans="46:49" x14ac:dyDescent="0.25">
      <c r="AT378" s="10"/>
      <c r="AU378" s="10"/>
      <c r="AV378" s="10"/>
      <c r="AW378" s="10"/>
    </row>
    <row r="379" spans="46:49" x14ac:dyDescent="0.25">
      <c r="AT379" s="10"/>
      <c r="AU379" s="10"/>
      <c r="AV379" s="10"/>
      <c r="AW379" s="10"/>
    </row>
    <row r="380" spans="46:49" x14ac:dyDescent="0.25">
      <c r="AT380" s="10"/>
      <c r="AU380" s="10"/>
      <c r="AV380" s="10"/>
      <c r="AW380" s="10"/>
    </row>
    <row r="381" spans="46:49" x14ac:dyDescent="0.25">
      <c r="AT381" s="10"/>
      <c r="AU381" s="10"/>
      <c r="AV381" s="10"/>
      <c r="AW381" s="10"/>
    </row>
    <row r="382" spans="46:49" x14ac:dyDescent="0.25">
      <c r="AT382" s="10"/>
      <c r="AU382" s="10"/>
      <c r="AV382" s="10"/>
      <c r="AW382" s="10"/>
    </row>
    <row r="383" spans="46:49" x14ac:dyDescent="0.25">
      <c r="AT383" s="10"/>
      <c r="AU383" s="10"/>
      <c r="AV383" s="10"/>
      <c r="AW383" s="10"/>
    </row>
    <row r="384" spans="46:49" x14ac:dyDescent="0.25">
      <c r="AT384" s="10"/>
      <c r="AU384" s="10"/>
      <c r="AV384" s="10"/>
      <c r="AW384" s="10"/>
    </row>
    <row r="385" spans="46:49" x14ac:dyDescent="0.25">
      <c r="AT385" s="10"/>
      <c r="AU385" s="10"/>
      <c r="AV385" s="10"/>
      <c r="AW385" s="10"/>
    </row>
    <row r="386" spans="46:49" x14ac:dyDescent="0.25">
      <c r="AT386" s="10"/>
      <c r="AU386" s="10"/>
      <c r="AV386" s="10"/>
      <c r="AW386" s="10"/>
    </row>
    <row r="387" spans="46:49" x14ac:dyDescent="0.25">
      <c r="AT387" s="10"/>
      <c r="AU387" s="10"/>
      <c r="AV387" s="10"/>
      <c r="AW387" s="10"/>
    </row>
    <row r="388" spans="46:49" x14ac:dyDescent="0.25">
      <c r="AT388" s="10"/>
      <c r="AU388" s="10"/>
      <c r="AV388" s="10"/>
      <c r="AW388" s="10"/>
    </row>
    <row r="389" spans="46:49" x14ac:dyDescent="0.25">
      <c r="AT389" s="10"/>
      <c r="AU389" s="10"/>
      <c r="AV389" s="10"/>
      <c r="AW389" s="10"/>
    </row>
    <row r="390" spans="46:49" x14ac:dyDescent="0.25">
      <c r="AT390" s="10"/>
      <c r="AU390" s="10"/>
      <c r="AV390" s="10"/>
      <c r="AW390" s="10"/>
    </row>
    <row r="391" spans="46:49" x14ac:dyDescent="0.25">
      <c r="AT391" s="10"/>
      <c r="AU391" s="10"/>
      <c r="AV391" s="10"/>
      <c r="AW391" s="10"/>
    </row>
    <row r="392" spans="46:49" x14ac:dyDescent="0.25">
      <c r="AT392" s="10"/>
      <c r="AU392" s="10"/>
      <c r="AV392" s="10"/>
      <c r="AW392" s="10"/>
    </row>
    <row r="393" spans="46:49" x14ac:dyDescent="0.25">
      <c r="AT393" s="10"/>
      <c r="AU393" s="10"/>
      <c r="AV393" s="10"/>
      <c r="AW393" s="10"/>
    </row>
    <row r="394" spans="46:49" x14ac:dyDescent="0.25">
      <c r="AT394" s="10"/>
      <c r="AU394" s="10"/>
      <c r="AV394" s="10"/>
      <c r="AW394" s="10"/>
    </row>
    <row r="395" spans="46:49" x14ac:dyDescent="0.25">
      <c r="AT395" s="10"/>
      <c r="AU395" s="10"/>
      <c r="AV395" s="10"/>
      <c r="AW395" s="10"/>
    </row>
    <row r="396" spans="46:49" x14ac:dyDescent="0.25">
      <c r="AT396" s="10"/>
      <c r="AU396" s="10"/>
      <c r="AV396" s="10"/>
      <c r="AW396" s="10"/>
    </row>
    <row r="397" spans="46:49" x14ac:dyDescent="0.25">
      <c r="AT397" s="10"/>
      <c r="AU397" s="10"/>
      <c r="AV397" s="10"/>
      <c r="AW397" s="10"/>
    </row>
    <row r="398" spans="46:49" x14ac:dyDescent="0.25">
      <c r="AT398" s="10"/>
      <c r="AU398" s="10"/>
      <c r="AV398" s="10"/>
      <c r="AW398" s="10"/>
    </row>
    <row r="399" spans="46:49" x14ac:dyDescent="0.25">
      <c r="AT399" s="10"/>
      <c r="AU399" s="10"/>
      <c r="AV399" s="10"/>
      <c r="AW399" s="10"/>
    </row>
    <row r="400" spans="46:49" x14ac:dyDescent="0.25">
      <c r="AT400" s="10"/>
      <c r="AU400" s="10"/>
      <c r="AV400" s="10"/>
      <c r="AW400" s="10"/>
    </row>
    <row r="401" spans="46:49" x14ac:dyDescent="0.25">
      <c r="AT401" s="10"/>
      <c r="AU401" s="10"/>
      <c r="AV401" s="10"/>
      <c r="AW401" s="10"/>
    </row>
    <row r="402" spans="46:49" x14ac:dyDescent="0.25">
      <c r="AT402" s="10"/>
      <c r="AU402" s="10"/>
      <c r="AV402" s="10"/>
      <c r="AW402" s="10"/>
    </row>
    <row r="403" spans="46:49" x14ac:dyDescent="0.25">
      <c r="AT403" s="10"/>
      <c r="AU403" s="10"/>
      <c r="AV403" s="10"/>
      <c r="AW403" s="10"/>
    </row>
    <row r="404" spans="46:49" x14ac:dyDescent="0.25">
      <c r="AT404" s="10"/>
      <c r="AU404" s="10"/>
      <c r="AV404" s="10"/>
      <c r="AW404" s="10"/>
    </row>
    <row r="405" spans="46:49" x14ac:dyDescent="0.25">
      <c r="AT405" s="10"/>
      <c r="AU405" s="10"/>
      <c r="AV405" s="10"/>
      <c r="AW405" s="10"/>
    </row>
    <row r="406" spans="46:49" x14ac:dyDescent="0.25">
      <c r="AT406" s="10"/>
      <c r="AU406" s="10"/>
      <c r="AV406" s="10"/>
      <c r="AW406" s="10"/>
    </row>
    <row r="407" spans="46:49" x14ac:dyDescent="0.25">
      <c r="AT407" s="10"/>
      <c r="AU407" s="10"/>
      <c r="AV407" s="10"/>
      <c r="AW407" s="10"/>
    </row>
    <row r="408" spans="46:49" x14ac:dyDescent="0.25">
      <c r="AT408" s="10"/>
      <c r="AU408" s="10"/>
      <c r="AV408" s="10"/>
      <c r="AW408" s="10"/>
    </row>
    <row r="409" spans="46:49" x14ac:dyDescent="0.25">
      <c r="AT409" s="10"/>
      <c r="AU409" s="10"/>
      <c r="AV409" s="10"/>
      <c r="AW409" s="10"/>
    </row>
    <row r="410" spans="46:49" x14ac:dyDescent="0.25">
      <c r="AT410" s="10"/>
      <c r="AU410" s="10"/>
      <c r="AV410" s="10"/>
      <c r="AW410" s="10"/>
    </row>
    <row r="411" spans="46:49" x14ac:dyDescent="0.25">
      <c r="AT411" s="10"/>
      <c r="AU411" s="10"/>
      <c r="AV411" s="10"/>
      <c r="AW411" s="10"/>
    </row>
    <row r="412" spans="46:49" x14ac:dyDescent="0.25">
      <c r="AT412" s="10"/>
      <c r="AU412" s="10"/>
      <c r="AV412" s="10"/>
      <c r="AW412" s="10"/>
    </row>
    <row r="413" spans="46:49" x14ac:dyDescent="0.25">
      <c r="AT413" s="10"/>
      <c r="AU413" s="10"/>
      <c r="AV413" s="10"/>
      <c r="AW413" s="10"/>
    </row>
    <row r="414" spans="46:49" x14ac:dyDescent="0.25">
      <c r="AT414" s="10"/>
      <c r="AU414" s="10"/>
      <c r="AV414" s="10"/>
      <c r="AW414" s="10"/>
    </row>
    <row r="415" spans="46:49" x14ac:dyDescent="0.25">
      <c r="AT415" s="10"/>
      <c r="AU415" s="10"/>
      <c r="AV415" s="10"/>
      <c r="AW415" s="10"/>
    </row>
    <row r="416" spans="46:49" x14ac:dyDescent="0.25">
      <c r="AT416" s="10"/>
      <c r="AU416" s="10"/>
      <c r="AV416" s="10"/>
      <c r="AW416" s="10"/>
    </row>
    <row r="417" spans="46:49" x14ac:dyDescent="0.25">
      <c r="AT417" s="10"/>
      <c r="AU417" s="10"/>
      <c r="AV417" s="10"/>
      <c r="AW417" s="10"/>
    </row>
    <row r="418" spans="46:49" x14ac:dyDescent="0.25">
      <c r="AT418" s="10"/>
      <c r="AU418" s="10"/>
      <c r="AV418" s="10"/>
      <c r="AW418" s="10"/>
    </row>
    <row r="419" spans="46:49" x14ac:dyDescent="0.25">
      <c r="AT419" s="10"/>
      <c r="AU419" s="10"/>
      <c r="AV419" s="10"/>
      <c r="AW419" s="10"/>
    </row>
    <row r="420" spans="46:49" x14ac:dyDescent="0.25">
      <c r="AT420" s="10"/>
      <c r="AU420" s="10"/>
      <c r="AV420" s="10"/>
      <c r="AW420" s="10"/>
    </row>
    <row r="421" spans="46:49" x14ac:dyDescent="0.25">
      <c r="AT421" s="10"/>
      <c r="AU421" s="10"/>
      <c r="AV421" s="10"/>
      <c r="AW421" s="10"/>
    </row>
    <row r="422" spans="46:49" x14ac:dyDescent="0.25">
      <c r="AT422" s="10"/>
      <c r="AU422" s="10"/>
      <c r="AV422" s="10"/>
      <c r="AW422" s="10"/>
    </row>
    <row r="423" spans="46:49" x14ac:dyDescent="0.25">
      <c r="AT423" s="10"/>
      <c r="AU423" s="10"/>
      <c r="AV423" s="10"/>
      <c r="AW423" s="10"/>
    </row>
    <row r="424" spans="46:49" x14ac:dyDescent="0.25">
      <c r="AT424" s="10"/>
      <c r="AU424" s="10"/>
      <c r="AV424" s="10"/>
      <c r="AW424" s="10"/>
    </row>
    <row r="425" spans="46:49" x14ac:dyDescent="0.25">
      <c r="AT425" s="10"/>
      <c r="AU425" s="10"/>
      <c r="AV425" s="10"/>
      <c r="AW425" s="10"/>
    </row>
    <row r="426" spans="46:49" x14ac:dyDescent="0.25">
      <c r="AT426" s="10"/>
      <c r="AU426" s="10"/>
      <c r="AV426" s="10"/>
      <c r="AW426" s="10"/>
    </row>
    <row r="427" spans="46:49" x14ac:dyDescent="0.25">
      <c r="AT427" s="10"/>
      <c r="AU427" s="10"/>
      <c r="AV427" s="10"/>
      <c r="AW427" s="10"/>
    </row>
    <row r="428" spans="46:49" x14ac:dyDescent="0.25">
      <c r="AT428" s="10"/>
      <c r="AU428" s="10"/>
      <c r="AV428" s="10"/>
      <c r="AW428" s="10"/>
    </row>
    <row r="429" spans="46:49" x14ac:dyDescent="0.25">
      <c r="AT429" s="10"/>
      <c r="AU429" s="10"/>
      <c r="AV429" s="10"/>
      <c r="AW429" s="10"/>
    </row>
    <row r="430" spans="46:49" x14ac:dyDescent="0.25">
      <c r="AT430" s="10"/>
      <c r="AU430" s="10"/>
      <c r="AV430" s="10"/>
      <c r="AW430" s="10"/>
    </row>
    <row r="431" spans="46:49" x14ac:dyDescent="0.25">
      <c r="AT431" s="10"/>
      <c r="AU431" s="10"/>
      <c r="AV431" s="10"/>
      <c r="AW431" s="10"/>
    </row>
    <row r="432" spans="46:49" x14ac:dyDescent="0.25">
      <c r="AT432" s="10"/>
      <c r="AU432" s="10"/>
      <c r="AV432" s="10"/>
      <c r="AW432" s="10"/>
    </row>
    <row r="433" spans="46:49" x14ac:dyDescent="0.25">
      <c r="AT433" s="10"/>
      <c r="AU433" s="10"/>
      <c r="AV433" s="10"/>
      <c r="AW433" s="10"/>
    </row>
    <row r="434" spans="46:49" x14ac:dyDescent="0.25">
      <c r="AT434" s="10"/>
      <c r="AU434" s="10"/>
      <c r="AV434" s="10"/>
      <c r="AW434" s="10"/>
    </row>
    <row r="435" spans="46:49" x14ac:dyDescent="0.25">
      <c r="AT435" s="10"/>
      <c r="AU435" s="10"/>
      <c r="AV435" s="10"/>
      <c r="AW435" s="10"/>
    </row>
    <row r="436" spans="46:49" x14ac:dyDescent="0.25">
      <c r="AT436" s="10"/>
      <c r="AU436" s="10"/>
      <c r="AV436" s="10"/>
      <c r="AW436" s="10"/>
    </row>
    <row r="437" spans="46:49" x14ac:dyDescent="0.25">
      <c r="AT437" s="10"/>
      <c r="AU437" s="10"/>
      <c r="AV437" s="10"/>
      <c r="AW437" s="10"/>
    </row>
    <row r="438" spans="46:49" x14ac:dyDescent="0.25">
      <c r="AT438" s="10"/>
      <c r="AU438" s="10"/>
      <c r="AV438" s="10"/>
      <c r="AW438" s="10"/>
    </row>
    <row r="439" spans="46:49" x14ac:dyDescent="0.25">
      <c r="AT439" s="10"/>
      <c r="AU439" s="10"/>
      <c r="AV439" s="10"/>
      <c r="AW439" s="10"/>
    </row>
    <row r="440" spans="46:49" x14ac:dyDescent="0.25">
      <c r="AT440" s="10"/>
      <c r="AU440" s="10"/>
      <c r="AV440" s="10"/>
      <c r="AW440" s="10"/>
    </row>
    <row r="441" spans="46:49" x14ac:dyDescent="0.25">
      <c r="AT441" s="10"/>
      <c r="AU441" s="10"/>
      <c r="AV441" s="10"/>
      <c r="AW441" s="10"/>
    </row>
  </sheetData>
  <sortState xmlns:xlrd2="http://schemas.microsoft.com/office/spreadsheetml/2017/richdata2" ref="A3:BG254">
    <sortCondition descending="1" ref="AX3:AX254"/>
    <sortCondition ref="AH3:AH254"/>
    <sortCondition ref="B3:B254"/>
  </sortState>
  <pageMargins left="0.70866141732283472" right="0.70866141732283472" top="0.74803149606299213" bottom="0.74803149606299213" header="0.31496062992125984" footer="0.31496062992125984"/>
  <pageSetup paperSize="8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ANZIANI misura B2 </vt:lpstr>
      <vt:lpstr>MINORI misura B2</vt:lpstr>
      <vt:lpstr>ADULTI misura B2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bernardi</dc:creator>
  <cp:lastModifiedBy>ut1.as sgiacomo</cp:lastModifiedBy>
  <cp:lastPrinted>2024-07-22T06:46:17Z</cp:lastPrinted>
  <dcterms:created xsi:type="dcterms:W3CDTF">2020-10-15T15:34:21Z</dcterms:created>
  <dcterms:modified xsi:type="dcterms:W3CDTF">2026-09-24T07:13:41Z</dcterms:modified>
</cp:coreProperties>
</file>