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filterPrivacy="1" defaultThemeVersion="124226"/>
  <xr:revisionPtr revIDLastSave="0" documentId="13_ncr:1_{96228B06-83CF-4E17-9B81-D0EC03602764}" xr6:coauthVersionLast="36" xr6:coauthVersionMax="36" xr10:uidLastSave="{00000000-0000-0000-0000-000000000000}"/>
  <bookViews>
    <workbookView xWindow="0" yWindow="0" windowWidth="28800" windowHeight="12225" activeTab="2" xr2:uid="{00000000-000D-0000-FFFF-FFFF00000000}"/>
  </bookViews>
  <sheets>
    <sheet name="costituzione fondo" sheetId="1" r:id="rId1"/>
    <sheet name="utilizzo fondo" sheetId="5" r:id="rId2"/>
    <sheet name="liquidazione" sheetId="4" r:id="rId3"/>
  </sheets>
  <calcPr calcId="179021"/>
</workbook>
</file>

<file path=xl/calcChain.xml><?xml version="1.0" encoding="utf-8"?>
<calcChain xmlns="http://schemas.openxmlformats.org/spreadsheetml/2006/main">
  <c r="C2" i="5" l="1"/>
  <c r="F2" i="5" s="1"/>
  <c r="H2" i="5" s="1"/>
  <c r="M2" i="5" l="1"/>
  <c r="I21" i="4" l="1"/>
  <c r="J21" i="4" l="1"/>
  <c r="C24" i="1" l="1"/>
  <c r="C25" i="1"/>
  <c r="C27" i="1"/>
  <c r="C28" i="1"/>
  <c r="C29" i="1"/>
  <c r="C33" i="1"/>
  <c r="C34" i="1"/>
  <c r="D18" i="4" l="1"/>
  <c r="H18" i="4" s="1"/>
  <c r="L18" i="4" s="1"/>
  <c r="D19" i="4"/>
  <c r="H19" i="4" s="1"/>
  <c r="L19" i="4" s="1"/>
  <c r="D17" i="4"/>
  <c r="H17" i="4" s="1"/>
  <c r="L17" i="4" s="1"/>
  <c r="D20" i="4"/>
  <c r="H20" i="4" s="1"/>
  <c r="L20" i="4" s="1"/>
  <c r="B13" i="4"/>
  <c r="C17" i="1"/>
  <c r="C18" i="1"/>
  <c r="C19" i="1"/>
  <c r="C35" i="1"/>
  <c r="C36" i="1" s="1"/>
  <c r="L21" i="4" l="1"/>
  <c r="D21" i="4"/>
  <c r="H21" i="4" s="1"/>
  <c r="C20" i="1"/>
  <c r="C21" i="1" l="1"/>
  <c r="C37" i="1" s="1"/>
  <c r="C38" i="1" s="1"/>
</calcChain>
</file>

<file path=xl/sharedStrings.xml><?xml version="1.0" encoding="utf-8"?>
<sst xmlns="http://schemas.openxmlformats.org/spreadsheetml/2006/main" count="85" uniqueCount="80">
  <si>
    <t>Comma 1 - Risorse stabili</t>
  </si>
  <si>
    <t>Comma 2 - Incrementi del fondo</t>
  </si>
  <si>
    <t>h) risorse stanziate dagli enti ai sensi del comma 5, lett. a)</t>
  </si>
  <si>
    <t>a) Importo anno 2017 certificato dall’organo di revisione che comprende le risorse decentrate stabili di cui all’art. 31, c. 2 CCNL 22.1.2004 dell’anno 2017, tra cui:
- Fondo progressioni economiche;
- indennità di comparto;
- quota 0,20% monte salari 2001 (esclusa dirigenza)</t>
  </si>
  <si>
    <t>b) Dall’importo come sopra determinato vanno detratte le risorse che gli enti hanno destinato nell’anno 2017 alla retribuzione di posizione e di risultato delle p.o. istituite</t>
  </si>
  <si>
    <t>a) importo, su base annua, pari a euro 83,20 per le unità di personale destinatarie del presente CCNL in servizio alla data del 31/12/2015, a decorrere dal 31/12/2018 e a valere dall’anno 2019</t>
  </si>
  <si>
    <t>b) importo pari alle differenze tra gli incrementi a regime di cui all’art. 64 riconosciuti alle posizioni economiche di ciascuna categoria e gli stessi incrementi riconosciuti alle posizioni iniziali. Tali differenze sono calcolate con riferimento al personale in servizio alla data in cui decorrono gli incrementi e confluiscono nel Fondo a decorrere dalla medesima data</t>
  </si>
  <si>
    <t>c) importo corrispondente alle retribuzioni individuali di anzianità e assegni ad personam non più corrisposti al personale cessato dal servizio, compresa la quota di tredicesima mensilità. L’importo confluisce stabilmente nel Fondo dell’anno successivo alla cessazione dal servizio in misura intera in ragione d’anno</t>
  </si>
  <si>
    <t>d) eventuali risorse riassorbite ai sensi dell’art. 2, comma 3 del D. Lgs. 30 marzo 2001, n. 165</t>
  </si>
  <si>
    <t>e) importi necessari a sostenere a regime gli oneri del trattamento economico di personale trasferito, anche nell’ambito di processi associativi, di delega o trasferimento di funzioni, a fronte di corrispondente riduzione della componente stabile dei Fondi delle amministrazioni di
provenienza, ferma restando la capacità di spesa a carico del bilancio dell’ente, nonché degli importi corrispondenti agli adeguamenti dei Fondi previsti dalle vigenti disposizioni di legge, a seguito di trasferimento di personale, come ad esempio l’art. 1, comma 793 e segg. della legge n. 205/2017;
le Unioni di comuni tengono anche conto della speciale disciplina di cui all’art. 70-sexies</t>
  </si>
  <si>
    <t>g) importi corrispondenti a stabili riduzioni delle risorse destinate alla corresponsione dei compensi per lavoro straordinario, ad invarianza complessiva di risorse stanziate</t>
  </si>
  <si>
    <t>Comma 3 - Risorse variabili da definire di anno in anno</t>
  </si>
  <si>
    <t>a) risorse derivanti dall’applicazione dell’art. 43 della legge n. 449/1997, anche tenuto conto di quanto esplicitato dall’art. 15, comma 1, lett. d) del CCNL 1/4/1999, come modificata dall’art. 4, comma 4 del CCNL 5/10/2001</t>
  </si>
  <si>
    <t>c) risorse derivanti da specifiche disposizioni di legge</t>
  </si>
  <si>
    <t>b) quota di risparmi conseguiti e certificati in attuazione dell’art. 16, commi 4, 5 e 6 del D.L. 6 luglio 2011, n. 98</t>
  </si>
  <si>
    <t>d) importi una tantum corrispondenti alla frazione di RIA di cui al comma 2, lett. b), calcolati in misura pari alle mensilità residue dopo la cessazione, computandosi a tal fine, oltre ai ratei di tredicesima mensilità, le frazioni di mese superiori a quindici giorni</t>
  </si>
  <si>
    <t>e) eventuali risparmi accertati a consuntivo derivanti dalla applicazione della disciplina dello straordinario di cui all’art. 14 del CCNL 1/4/1999</t>
  </si>
  <si>
    <t>f) risorse di cui all’art. 54 del CCNL 14/9/2000, con i vincoli di destinazione ivi indicati (messi notificatori)</t>
  </si>
  <si>
    <t>g) risorse destinate ai trattamenti economici accessori del personale delle case da gioco</t>
  </si>
  <si>
    <t>h) importo corrispondente alle eventuali risorse stanziate dagli enti ai sensi del comma 4 (1,2% monte salari 1997 esclusa quota dirigenza - già art. 15, c. 2 CCNL 1999)</t>
  </si>
  <si>
    <t>i) importo corrispondente alle eventuali risorse stanziate dagli enti ai sensi del comma 5, lett. b) (Obiettivi anche di mantenimento definiti dal piano della performance e potenziamento sicurezza stradale - ex art. 15, c. 5 CCNL 1999)</t>
  </si>
  <si>
    <t>j) importo corrispondente alle eventuali risorse che saranno stanziate in applicazione della normativa richiamata ai commi 8 e 9, a condizione che siano stati emanati i decreti attuativi dalla stessa previsti e nel rispetto di questi ultimi (regioni e città metropolitane con possibile estensione ad altre P.A.)</t>
  </si>
  <si>
    <t>k) integrazioni alla componente variabile del Fondo - a seguito dei trasferimenti di personale di cui al comma 2, lett. e) ed a fronte della corrispondente riduzione ivi prevista della componente variabile dei Fondi - limitatamente all’anno in cui avviene il trasferimento, al fine di garantire la copertura, nei mesi residui dell’anno, degli oneri dei trattamenti accessori del personale trasferito</t>
  </si>
  <si>
    <t>TOTALE</t>
  </si>
  <si>
    <t xml:space="preserve">Decurtazione permamente dall'anno 2015 ex art. 9 comma 2-bis D.L. n. 78/2010 e s.m.i. </t>
  </si>
  <si>
    <t>Altre decurtazioni (eccedenze, trasferimento personale, salario accessorio personale in P.O.)</t>
  </si>
  <si>
    <t>TOTALE DEPURATO DELLE SOMME NON SOGGETTE AL VINCOLO</t>
  </si>
  <si>
    <t>TOTALE SOMME SOGGETTE AL VINCOLO</t>
  </si>
  <si>
    <t>COMUNE DI CAPPELLA CANTONE PROVINCIA DI CREMONA</t>
  </si>
  <si>
    <t>PROVINCIA DI CREMONA</t>
  </si>
  <si>
    <t>Allegato alla determina</t>
  </si>
  <si>
    <t>FONDO DA RIPARTIRE</t>
  </si>
  <si>
    <t>Nominativo dipendente</t>
  </si>
  <si>
    <t>Livello</t>
  </si>
  <si>
    <t>Valore di livello</t>
  </si>
  <si>
    <t>Numero livello (fondo:tot.col.A x col.a)</t>
  </si>
  <si>
    <t>valore scheda di valutazione</t>
  </si>
  <si>
    <t>periodo di lavoro rapportato ai mesi</t>
  </si>
  <si>
    <t>Numero complessivo (Col. B x col. C)</t>
  </si>
  <si>
    <t>QUOTA SPETTANTE (fondo:tot.col.D x col.D)</t>
  </si>
  <si>
    <t>Indennità rischio</t>
  </si>
  <si>
    <t>Specifiche responsabilità</t>
  </si>
  <si>
    <t>liquidazione straordinarie</t>
  </si>
  <si>
    <t>TOTALE DA EROGARE</t>
  </si>
  <si>
    <t>A</t>
  </si>
  <si>
    <t>B</t>
  </si>
  <si>
    <t>C</t>
  </si>
  <si>
    <t>D</t>
  </si>
  <si>
    <t>E</t>
  </si>
  <si>
    <t>VISCONTINI CLAUDIA</t>
  </si>
  <si>
    <t>C/5</t>
  </si>
  <si>
    <t>TUSSI  CESARE</t>
  </si>
  <si>
    <t>C/3</t>
  </si>
  <si>
    <t>BOSI ROSELLA</t>
  </si>
  <si>
    <t>B/6</t>
  </si>
  <si>
    <t>GANDOLFI MAURO</t>
  </si>
  <si>
    <t>B/4</t>
  </si>
  <si>
    <t>TOTALI</t>
  </si>
  <si>
    <t>Il Responsabile del Servizio</t>
  </si>
  <si>
    <t>Dott. Alfredo Zanara</t>
  </si>
  <si>
    <t>TOTALE FONDO</t>
  </si>
  <si>
    <t>PARTE VARIABILE</t>
  </si>
  <si>
    <t>TOTALE RISCHIO</t>
  </si>
  <si>
    <t>TOTALE SPECIFICHE RESPONSABILITA'</t>
  </si>
  <si>
    <t>FONDO RISCHI</t>
  </si>
  <si>
    <t>FONDO SPECIFICHE RESPONSABILITA'</t>
  </si>
  <si>
    <t xml:space="preserve">FONDO DA RIPARTIRE </t>
  </si>
  <si>
    <t>TOTALE FONDO NON SOGGETTO AL VINCOLO</t>
  </si>
  <si>
    <t xml:space="preserve"> </t>
  </si>
  <si>
    <t>CAPPELLA CANTONE FONDO 2020</t>
  </si>
  <si>
    <t>FONDO DI PRODUTTIVITA' ANNO 2020</t>
  </si>
  <si>
    <t>TOTALE COMPARTO (NON SI DETRAE)</t>
  </si>
  <si>
    <t>PROGRESSIONI ORIZZONTALI      (-)</t>
  </si>
  <si>
    <t>TOTALE PARTE FISSA (+)</t>
  </si>
  <si>
    <t>PARTE VARIABILE (+)</t>
  </si>
  <si>
    <t>TOTALE INDENNITA'   (COMPRESE)</t>
  </si>
  <si>
    <t>TOTALE INDENNITA'   (+)</t>
  </si>
  <si>
    <t>TOTALE SOLO FONDO DA EROGARE</t>
  </si>
  <si>
    <t>TOTALE  FONDO DA EROGARE</t>
  </si>
  <si>
    <t>n. 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</si>
</sst>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7" x14ac:knownFonts="1">
    <font>
      <sz val="11"/>
      <color theme="1"/>
      <name val="Calibri"/>
      <family val="2"/>
      <scheme val="minor"/>
    </font>
    <font>
      <b/>
      <sz val="11"/>
      <color theme="1"/>
      <name val="Calibri"/>
      <family val="2"/>
      <scheme val="minor"/>
    </font>
    <font>
      <sz val="11"/>
      <color theme="1"/>
      <name val="Calibri"/>
      <family val="2"/>
      <scheme val="minor"/>
    </font>
    <font>
      <b/>
      <sz val="11"/>
      <color rgb="FFFF0000"/>
      <name val="Calibri"/>
      <family val="2"/>
      <scheme val="minor"/>
    </font>
    <font>
      <i/>
      <sz val="11"/>
      <color theme="1"/>
      <name val="Calibri"/>
      <family val="2"/>
      <scheme val="minor"/>
    </font>
    <font>
      <i/>
      <sz val="11"/>
      <color rgb="FFFF0000"/>
      <name val="Calibri"/>
      <family val="2"/>
      <scheme val="minor"/>
    </font>
    <font>
      <sz val="16"/>
      <color theme="1"/>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164" fontId="2" fillId="0" borderId="0" applyFont="0" applyFill="0" applyBorder="0" applyAlignment="0" applyProtection="0"/>
  </cellStyleXfs>
  <cellXfs count="37">
    <xf numFmtId="0" fontId="0" fillId="0" borderId="0" xfId="0"/>
    <xf numFmtId="0" fontId="1" fillId="0" borderId="1" xfId="0" applyFont="1" applyBorder="1"/>
    <xf numFmtId="0" fontId="0" fillId="0" borderId="1" xfId="0" applyBorder="1" applyAlignment="1">
      <alignment wrapText="1"/>
    </xf>
    <xf numFmtId="0" fontId="0" fillId="0" borderId="1" xfId="0" applyBorder="1"/>
    <xf numFmtId="0" fontId="1" fillId="0" borderId="1" xfId="0" applyFont="1" applyBorder="1" applyAlignment="1">
      <alignment wrapText="1"/>
    </xf>
    <xf numFmtId="164" fontId="0" fillId="0" borderId="0" xfId="1" applyFont="1"/>
    <xf numFmtId="164" fontId="0" fillId="0" borderId="1" xfId="1" applyFont="1" applyBorder="1"/>
    <xf numFmtId="164" fontId="0" fillId="0" borderId="1" xfId="0" applyNumberFormat="1" applyBorder="1"/>
    <xf numFmtId="0" fontId="3" fillId="0" borderId="1" xfId="0" applyFont="1" applyBorder="1" applyAlignment="1">
      <alignment wrapText="1"/>
    </xf>
    <xf numFmtId="164" fontId="3" fillId="0" borderId="1" xfId="1" applyFont="1" applyBorder="1"/>
    <xf numFmtId="0" fontId="3" fillId="0" borderId="1" xfId="0" applyFont="1" applyBorder="1"/>
    <xf numFmtId="0" fontId="4" fillId="0" borderId="1" xfId="0" applyFont="1" applyBorder="1" applyAlignment="1">
      <alignment wrapText="1"/>
    </xf>
    <xf numFmtId="164" fontId="4" fillId="0" borderId="1" xfId="1" applyFont="1" applyBorder="1"/>
    <xf numFmtId="164" fontId="5" fillId="0" borderId="1" xfId="0" applyNumberFormat="1" applyFont="1" applyBorder="1"/>
    <xf numFmtId="164" fontId="4" fillId="0" borderId="1" xfId="0" applyNumberFormat="1" applyFont="1" applyBorder="1"/>
    <xf numFmtId="0" fontId="4" fillId="0" borderId="1" xfId="0" applyFont="1" applyBorder="1"/>
    <xf numFmtId="4" fontId="0" fillId="0" borderId="0" xfId="0" applyNumberFormat="1"/>
    <xf numFmtId="0" fontId="0" fillId="0" borderId="0" xfId="0" applyAlignment="1">
      <alignment horizontal="center"/>
    </xf>
    <xf numFmtId="0" fontId="0" fillId="0" borderId="0" xfId="0" applyAlignment="1">
      <alignment horizontal="center" vertical="center" wrapText="1"/>
    </xf>
    <xf numFmtId="0" fontId="0" fillId="0" borderId="1" xfId="0" applyBorder="1" applyAlignment="1">
      <alignment horizontal="center" vertical="center" wrapText="1"/>
    </xf>
    <xf numFmtId="4" fontId="0" fillId="0" borderId="1" xfId="0" applyNumberFormat="1" applyBorder="1" applyAlignment="1">
      <alignment horizontal="center" vertical="center"/>
    </xf>
    <xf numFmtId="0" fontId="0" fillId="0" borderId="0" xfId="0" applyAlignment="1">
      <alignment horizontal="center" vertical="center"/>
    </xf>
    <xf numFmtId="0" fontId="3" fillId="0" borderId="8" xfId="0" applyFont="1" applyBorder="1"/>
    <xf numFmtId="164" fontId="3" fillId="0" borderId="8" xfId="1" applyFont="1" applyBorder="1"/>
    <xf numFmtId="0" fontId="3" fillId="0" borderId="9" xfId="0" applyFont="1" applyBorder="1"/>
    <xf numFmtId="164" fontId="3" fillId="0" borderId="9" xfId="1" applyFont="1" applyBorder="1"/>
    <xf numFmtId="0" fontId="3" fillId="0" borderId="10" xfId="0" applyFont="1" applyBorder="1" applyAlignment="1">
      <alignment wrapText="1"/>
    </xf>
    <xf numFmtId="164" fontId="3" fillId="0" borderId="11" xfId="1" applyFont="1" applyBorder="1"/>
    <xf numFmtId="164" fontId="3" fillId="0" borderId="12" xfId="1" applyFont="1" applyBorder="1"/>
    <xf numFmtId="4" fontId="0" fillId="0" borderId="0" xfId="0" applyNumberFormat="1" applyFill="1"/>
    <xf numFmtId="0" fontId="0" fillId="0" borderId="0" xfId="0" applyFill="1"/>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cellXfs>
  <cellStyles count="2">
    <cellStyle name="Migliaia" xfId="1" builtinId="3"/>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2:H38"/>
  <sheetViews>
    <sheetView workbookViewId="0">
      <selection activeCell="A2" sqref="A2:C3"/>
    </sheetView>
  </sheetViews>
  <sheetFormatPr defaultRowHeight="15" x14ac:dyDescent="0.25"/>
  <cols>
    <col min="1" max="1" width="91.7109375" customWidth="1"/>
    <col min="2" max="2" width="4.7109375" customWidth="1"/>
    <col min="3" max="3" width="10.5703125" bestFit="1" customWidth="1"/>
  </cols>
  <sheetData>
    <row r="2" spans="1:3" x14ac:dyDescent="0.25">
      <c r="A2" s="31" t="s">
        <v>69</v>
      </c>
      <c r="B2" s="32"/>
      <c r="C2" s="33"/>
    </row>
    <row r="3" spans="1:3" x14ac:dyDescent="0.25">
      <c r="A3" s="34"/>
      <c r="B3" s="35"/>
      <c r="C3" s="36"/>
    </row>
    <row r="4" spans="1:3" x14ac:dyDescent="0.25">
      <c r="A4" s="3"/>
      <c r="B4" s="3"/>
      <c r="C4" s="3"/>
    </row>
    <row r="5" spans="1:3" x14ac:dyDescent="0.25">
      <c r="A5" s="3"/>
      <c r="B5" s="3"/>
      <c r="C5" s="3"/>
    </row>
    <row r="6" spans="1:3" x14ac:dyDescent="0.25">
      <c r="A6" s="1" t="s">
        <v>0</v>
      </c>
      <c r="B6" s="1"/>
      <c r="C6" s="1" t="s">
        <v>23</v>
      </c>
    </row>
    <row r="7" spans="1:3" ht="75" x14ac:dyDescent="0.25">
      <c r="A7" s="2" t="s">
        <v>3</v>
      </c>
      <c r="B7" s="6"/>
      <c r="C7" s="7">
        <v>17335.07</v>
      </c>
    </row>
    <row r="8" spans="1:3" ht="30" x14ac:dyDescent="0.25">
      <c r="A8" s="2" t="s">
        <v>4</v>
      </c>
      <c r="B8" s="6"/>
      <c r="C8" s="7"/>
    </row>
    <row r="9" spans="1:3" x14ac:dyDescent="0.25">
      <c r="A9" s="3"/>
      <c r="B9" s="6"/>
      <c r="C9" s="7"/>
    </row>
    <row r="10" spans="1:3" x14ac:dyDescent="0.25">
      <c r="A10" s="1" t="s">
        <v>1</v>
      </c>
      <c r="B10" s="6"/>
      <c r="C10" s="7"/>
    </row>
    <row r="11" spans="1:3" ht="30" x14ac:dyDescent="0.25">
      <c r="A11" s="11" t="s">
        <v>5</v>
      </c>
      <c r="B11" s="12"/>
      <c r="C11" s="13">
        <v>332.8</v>
      </c>
    </row>
    <row r="12" spans="1:3" ht="60" x14ac:dyDescent="0.25">
      <c r="A12" s="11" t="s">
        <v>6</v>
      </c>
      <c r="B12" s="12"/>
      <c r="C12" s="14">
        <v>387.14</v>
      </c>
    </row>
    <row r="13" spans="1:3" ht="60" x14ac:dyDescent="0.25">
      <c r="A13" s="2" t="s">
        <v>7</v>
      </c>
      <c r="B13" s="6"/>
      <c r="C13" s="7"/>
    </row>
    <row r="14" spans="1:3" x14ac:dyDescent="0.25">
      <c r="A14" s="2" t="s">
        <v>8</v>
      </c>
      <c r="B14" s="6"/>
      <c r="C14" s="7"/>
    </row>
    <row r="15" spans="1:3" ht="120" x14ac:dyDescent="0.25">
      <c r="A15" s="2" t="s">
        <v>9</v>
      </c>
      <c r="B15" s="6"/>
      <c r="C15" s="7"/>
    </row>
    <row r="16" spans="1:3" ht="30" x14ac:dyDescent="0.25">
      <c r="A16" s="2" t="s">
        <v>10</v>
      </c>
      <c r="B16" s="6"/>
      <c r="C16" s="7"/>
    </row>
    <row r="17" spans="1:8" x14ac:dyDescent="0.25">
      <c r="A17" s="2" t="s">
        <v>2</v>
      </c>
      <c r="B17" s="6"/>
      <c r="C17" s="7">
        <f t="shared" ref="C17:C19" si="0">SUM(B17:B17)</f>
        <v>0</v>
      </c>
    </row>
    <row r="18" spans="1:8" x14ac:dyDescent="0.25">
      <c r="A18" s="4" t="s">
        <v>24</v>
      </c>
      <c r="B18" s="6"/>
      <c r="C18" s="7">
        <f t="shared" si="0"/>
        <v>0</v>
      </c>
    </row>
    <row r="19" spans="1:8" x14ac:dyDescent="0.25">
      <c r="A19" s="4" t="s">
        <v>25</v>
      </c>
      <c r="B19" s="6"/>
      <c r="C19" s="7">
        <f t="shared" si="0"/>
        <v>0</v>
      </c>
    </row>
    <row r="20" spans="1:8" x14ac:dyDescent="0.25">
      <c r="A20" s="8" t="s">
        <v>23</v>
      </c>
      <c r="B20" s="9"/>
      <c r="C20" s="9">
        <f>SUM(C7:C19)</f>
        <v>18055.009999999998</v>
      </c>
    </row>
    <row r="21" spans="1:8" x14ac:dyDescent="0.25">
      <c r="A21" s="10" t="s">
        <v>27</v>
      </c>
      <c r="B21" s="9"/>
      <c r="C21" s="9">
        <f>+C20-C11-C12</f>
        <v>17335.07</v>
      </c>
      <c r="H21" t="s">
        <v>68</v>
      </c>
    </row>
    <row r="22" spans="1:8" x14ac:dyDescent="0.25">
      <c r="A22" s="10"/>
      <c r="B22" s="9"/>
      <c r="C22" s="9"/>
    </row>
    <row r="23" spans="1:8" x14ac:dyDescent="0.25">
      <c r="A23" s="1" t="s">
        <v>11</v>
      </c>
      <c r="B23" s="1"/>
      <c r="C23" s="1" t="s">
        <v>23</v>
      </c>
    </row>
    <row r="24" spans="1:8" ht="45" x14ac:dyDescent="0.25">
      <c r="A24" s="2" t="s">
        <v>12</v>
      </c>
      <c r="B24" s="3"/>
      <c r="C24" s="7">
        <f t="shared" ref="C24:C29" si="1">SUM(B24:B24)</f>
        <v>0</v>
      </c>
    </row>
    <row r="25" spans="1:8" ht="30" x14ac:dyDescent="0.25">
      <c r="A25" s="2" t="s">
        <v>14</v>
      </c>
      <c r="B25" s="3"/>
      <c r="C25" s="7">
        <f t="shared" si="1"/>
        <v>0</v>
      </c>
    </row>
    <row r="26" spans="1:8" x14ac:dyDescent="0.25">
      <c r="A26" s="3" t="s">
        <v>13</v>
      </c>
      <c r="B26" s="3"/>
      <c r="C26" s="7">
        <v>0</v>
      </c>
    </row>
    <row r="27" spans="1:8" ht="45" x14ac:dyDescent="0.25">
      <c r="A27" s="2" t="s">
        <v>15</v>
      </c>
      <c r="B27" s="3"/>
      <c r="C27" s="7">
        <f t="shared" si="1"/>
        <v>0</v>
      </c>
    </row>
    <row r="28" spans="1:8" ht="30" x14ac:dyDescent="0.25">
      <c r="A28" s="11" t="s">
        <v>16</v>
      </c>
      <c r="B28" s="15"/>
      <c r="C28" s="14">
        <f t="shared" si="1"/>
        <v>0</v>
      </c>
    </row>
    <row r="29" spans="1:8" ht="30" x14ac:dyDescent="0.25">
      <c r="A29" s="2" t="s">
        <v>17</v>
      </c>
      <c r="B29" s="3"/>
      <c r="C29" s="7">
        <f t="shared" si="1"/>
        <v>0</v>
      </c>
    </row>
    <row r="30" spans="1:8" x14ac:dyDescent="0.25">
      <c r="A30" s="2" t="s">
        <v>18</v>
      </c>
      <c r="B30" s="3"/>
      <c r="C30" s="7"/>
    </row>
    <row r="31" spans="1:8" ht="30" x14ac:dyDescent="0.25">
      <c r="A31" s="2" t="s">
        <v>19</v>
      </c>
      <c r="B31" s="3"/>
      <c r="C31" s="7">
        <v>1322.47</v>
      </c>
    </row>
    <row r="32" spans="1:8" ht="45" x14ac:dyDescent="0.25">
      <c r="A32" s="2" t="s">
        <v>20</v>
      </c>
      <c r="B32" s="3"/>
      <c r="C32" s="7"/>
    </row>
    <row r="33" spans="1:4" ht="60" x14ac:dyDescent="0.25">
      <c r="A33" s="2" t="s">
        <v>21</v>
      </c>
      <c r="B33" s="3"/>
      <c r="C33" s="7">
        <f>SUM(B33:B33)</f>
        <v>0</v>
      </c>
    </row>
    <row r="34" spans="1:4" ht="60" x14ac:dyDescent="0.25">
      <c r="A34" s="2" t="s">
        <v>22</v>
      </c>
      <c r="B34" s="3"/>
      <c r="C34" s="7">
        <f>SUM(B34:B34)</f>
        <v>0</v>
      </c>
    </row>
    <row r="35" spans="1:4" x14ac:dyDescent="0.25">
      <c r="A35" s="8" t="s">
        <v>23</v>
      </c>
      <c r="B35" s="9"/>
      <c r="C35" s="9">
        <f t="shared" ref="C35" si="2">SUM(C24:C34)</f>
        <v>1322.47</v>
      </c>
      <c r="D35" s="5"/>
    </row>
    <row r="36" spans="1:4" ht="15.75" thickBot="1" x14ac:dyDescent="0.3">
      <c r="A36" s="22" t="s">
        <v>26</v>
      </c>
      <c r="B36" s="23"/>
      <c r="C36" s="23">
        <f>+C35-C28</f>
        <v>1322.47</v>
      </c>
      <c r="D36" s="5"/>
    </row>
    <row r="37" spans="1:4" ht="15.75" thickBot="1" x14ac:dyDescent="0.3">
      <c r="A37" s="26" t="s">
        <v>60</v>
      </c>
      <c r="B37" s="27"/>
      <c r="C37" s="28">
        <f>C21+C35</f>
        <v>18657.54</v>
      </c>
      <c r="D37" s="5"/>
    </row>
    <row r="38" spans="1:4" x14ac:dyDescent="0.25">
      <c r="A38" s="24" t="s">
        <v>67</v>
      </c>
      <c r="B38" s="25"/>
      <c r="C38" s="25">
        <f>C37-C36</f>
        <v>17335.07</v>
      </c>
    </row>
  </sheetData>
  <mergeCells count="1">
    <mergeCell ref="A2:C3"/>
  </mergeCells>
  <pageMargins left="0.19685039370078741" right="0.19685039370078741" top="0.19685039370078741" bottom="0.19685039370078741" header="0.19685039370078741" footer="0.19685039370078741"/>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2"/>
  <sheetViews>
    <sheetView workbookViewId="0">
      <selection activeCell="N7" sqref="N7"/>
    </sheetView>
  </sheetViews>
  <sheetFormatPr defaultRowHeight="66" customHeight="1" x14ac:dyDescent="0.25"/>
  <cols>
    <col min="1" max="3" width="14.5703125" customWidth="1"/>
    <col min="4" max="4" width="14.28515625" bestFit="1" customWidth="1"/>
    <col min="5" max="5" width="14.28515625" customWidth="1"/>
    <col min="6" max="6" width="14.42578125" customWidth="1"/>
    <col min="7" max="7" width="12.42578125" customWidth="1"/>
    <col min="8" max="10" width="12.140625" customWidth="1"/>
    <col min="11" max="12" width="17.28515625" customWidth="1"/>
    <col min="14" max="14" width="10.85546875" customWidth="1"/>
  </cols>
  <sheetData>
    <row r="1" spans="1:33" s="17" customFormat="1" ht="66" customHeight="1" x14ac:dyDescent="0.25">
      <c r="A1" s="19" t="s">
        <v>73</v>
      </c>
      <c r="B1" s="19" t="s">
        <v>74</v>
      </c>
      <c r="C1" s="19" t="s">
        <v>60</v>
      </c>
      <c r="D1" s="19" t="s">
        <v>72</v>
      </c>
      <c r="E1" s="19" t="s">
        <v>75</v>
      </c>
      <c r="F1" s="19" t="s">
        <v>77</v>
      </c>
      <c r="G1" s="19" t="s">
        <v>76</v>
      </c>
      <c r="H1" s="19" t="s">
        <v>78</v>
      </c>
      <c r="I1" s="19"/>
      <c r="J1" s="19" t="s">
        <v>71</v>
      </c>
      <c r="K1" s="19" t="s">
        <v>62</v>
      </c>
      <c r="L1" s="19" t="s">
        <v>63</v>
      </c>
      <c r="M1" s="19" t="s">
        <v>23</v>
      </c>
      <c r="N1" s="19" t="s">
        <v>61</v>
      </c>
      <c r="O1" s="18"/>
      <c r="P1" s="18"/>
      <c r="Q1" s="18"/>
      <c r="R1" s="18"/>
      <c r="S1" s="18"/>
      <c r="T1" s="18"/>
      <c r="U1" s="18"/>
      <c r="V1" s="18"/>
      <c r="W1" s="18"/>
      <c r="X1" s="18"/>
      <c r="Y1" s="18"/>
      <c r="Z1" s="18"/>
      <c r="AA1" s="18"/>
      <c r="AB1" s="18"/>
      <c r="AC1" s="18"/>
      <c r="AD1" s="18"/>
      <c r="AE1" s="18"/>
      <c r="AF1" s="18"/>
      <c r="AG1" s="18"/>
    </row>
    <row r="2" spans="1:33" s="16" customFormat="1" ht="66" customHeight="1" x14ac:dyDescent="0.25">
      <c r="A2" s="20">
        <v>17335.07</v>
      </c>
      <c r="B2" s="20">
        <v>1322.47</v>
      </c>
      <c r="C2" s="20">
        <f>SUM(A2:B2)</f>
        <v>18657.54</v>
      </c>
      <c r="D2" s="20">
        <v>12893.47</v>
      </c>
      <c r="E2" s="20">
        <v>3500</v>
      </c>
      <c r="F2" s="20">
        <f>C2-D2-E2</f>
        <v>2264.0700000000015</v>
      </c>
      <c r="G2" s="20">
        <v>3500</v>
      </c>
      <c r="H2" s="20">
        <f>F2+G2</f>
        <v>5764.0700000000015</v>
      </c>
      <c r="I2" s="20"/>
      <c r="J2" s="20">
        <v>2412.36</v>
      </c>
      <c r="K2" s="20">
        <v>500</v>
      </c>
      <c r="L2" s="20">
        <v>3000</v>
      </c>
      <c r="M2" s="20">
        <f>A2-D2-H2</f>
        <v>-1322.4700000000012</v>
      </c>
      <c r="N2" s="20">
        <v>1322.47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5"/>
  <sheetViews>
    <sheetView tabSelected="1" workbookViewId="0">
      <selection activeCell="K7" sqref="K7"/>
    </sheetView>
  </sheetViews>
  <sheetFormatPr defaultRowHeight="15" x14ac:dyDescent="0.25"/>
  <cols>
    <col min="1" max="1" width="53.28515625" bestFit="1" customWidth="1"/>
    <col min="3" max="3" width="17.140625" customWidth="1"/>
  </cols>
  <sheetData>
    <row r="1" spans="1:12" x14ac:dyDescent="0.25">
      <c r="A1" t="s">
        <v>28</v>
      </c>
    </row>
    <row r="3" spans="1:12" x14ac:dyDescent="0.25">
      <c r="A3" t="s">
        <v>29</v>
      </c>
    </row>
    <row r="6" spans="1:12" x14ac:dyDescent="0.25">
      <c r="J6" t="s">
        <v>30</v>
      </c>
    </row>
    <row r="7" spans="1:12" x14ac:dyDescent="0.25">
      <c r="K7" t="s">
        <v>79</v>
      </c>
    </row>
    <row r="8" spans="1:12" x14ac:dyDescent="0.25">
      <c r="A8" t="s">
        <v>70</v>
      </c>
    </row>
    <row r="10" spans="1:12" x14ac:dyDescent="0.25">
      <c r="A10" t="s">
        <v>31</v>
      </c>
      <c r="B10" s="29">
        <v>2264.0700000000002</v>
      </c>
      <c r="C10" s="17"/>
      <c r="D10" s="16"/>
      <c r="F10" s="16"/>
    </row>
    <row r="11" spans="1:12" x14ac:dyDescent="0.25">
      <c r="A11" t="s">
        <v>64</v>
      </c>
      <c r="B11" s="29">
        <v>500</v>
      </c>
    </row>
    <row r="12" spans="1:12" x14ac:dyDescent="0.25">
      <c r="A12" t="s">
        <v>65</v>
      </c>
      <c r="B12" s="29">
        <v>3000</v>
      </c>
    </row>
    <row r="13" spans="1:12" x14ac:dyDescent="0.25">
      <c r="A13" t="s">
        <v>66</v>
      </c>
      <c r="B13" s="29">
        <f>SUM(B10:B12)</f>
        <v>5764.07</v>
      </c>
    </row>
    <row r="15" spans="1:12" x14ac:dyDescent="0.25">
      <c r="A15" t="s">
        <v>32</v>
      </c>
      <c r="B15" t="s">
        <v>33</v>
      </c>
      <c r="C15" t="s">
        <v>34</v>
      </c>
      <c r="D15" t="s">
        <v>35</v>
      </c>
      <c r="E15" t="s">
        <v>36</v>
      </c>
      <c r="F15" t="s">
        <v>37</v>
      </c>
      <c r="G15" t="s">
        <v>38</v>
      </c>
      <c r="H15" t="s">
        <v>39</v>
      </c>
      <c r="I15" t="s">
        <v>40</v>
      </c>
      <c r="J15" t="s">
        <v>41</v>
      </c>
      <c r="K15" t="s">
        <v>42</v>
      </c>
      <c r="L15" t="s">
        <v>43</v>
      </c>
    </row>
    <row r="16" spans="1:12" x14ac:dyDescent="0.25">
      <c r="C16" t="s">
        <v>44</v>
      </c>
      <c r="D16" t="s">
        <v>45</v>
      </c>
      <c r="E16" t="s">
        <v>46</v>
      </c>
      <c r="G16" t="s">
        <v>47</v>
      </c>
      <c r="H16" t="s">
        <v>48</v>
      </c>
    </row>
    <row r="17" spans="1:12" x14ac:dyDescent="0.25">
      <c r="A17" t="s">
        <v>49</v>
      </c>
      <c r="B17" t="s">
        <v>50</v>
      </c>
      <c r="C17" s="21">
        <v>1.3</v>
      </c>
      <c r="D17" s="16">
        <f>B10/C21*C17</f>
        <v>613.18562500000007</v>
      </c>
      <c r="F17">
        <v>12</v>
      </c>
      <c r="G17">
        <v>0</v>
      </c>
      <c r="H17" s="16">
        <f>D17</f>
        <v>613.18562500000007</v>
      </c>
      <c r="I17" s="30">
        <v>0</v>
      </c>
      <c r="J17" s="29">
        <v>1500</v>
      </c>
      <c r="K17">
        <v>0</v>
      </c>
      <c r="L17" s="16">
        <f>H17+I17+J17</f>
        <v>2113.1856250000001</v>
      </c>
    </row>
    <row r="18" spans="1:12" x14ac:dyDescent="0.25">
      <c r="A18" t="s">
        <v>51</v>
      </c>
      <c r="B18" t="s">
        <v>52</v>
      </c>
      <c r="C18" s="21">
        <v>1.3</v>
      </c>
      <c r="D18" s="16">
        <f>B10/C21*C18</f>
        <v>613.18562500000007</v>
      </c>
      <c r="F18">
        <v>12</v>
      </c>
      <c r="G18">
        <v>0</v>
      </c>
      <c r="H18" s="16">
        <f>D18</f>
        <v>613.18562500000007</v>
      </c>
      <c r="I18" s="30">
        <v>0</v>
      </c>
      <c r="J18" s="29">
        <v>1500</v>
      </c>
      <c r="K18">
        <v>0</v>
      </c>
      <c r="L18" s="16">
        <f t="shared" ref="L18:L20" si="0">H18+I18+J18</f>
        <v>2113.1856250000001</v>
      </c>
    </row>
    <row r="19" spans="1:12" x14ac:dyDescent="0.25">
      <c r="A19" t="s">
        <v>53</v>
      </c>
      <c r="B19" t="s">
        <v>54</v>
      </c>
      <c r="C19" s="21">
        <v>1.1000000000000001</v>
      </c>
      <c r="D19" s="16">
        <f>B10/C21*C19</f>
        <v>518.84937500000012</v>
      </c>
      <c r="F19">
        <v>12</v>
      </c>
      <c r="G19">
        <v>0</v>
      </c>
      <c r="H19" s="16">
        <f>D19</f>
        <v>518.84937500000012</v>
      </c>
      <c r="I19" s="30">
        <v>200</v>
      </c>
      <c r="J19" s="30"/>
      <c r="K19">
        <v>0</v>
      </c>
      <c r="L19" s="16">
        <f t="shared" si="0"/>
        <v>718.84937500000012</v>
      </c>
    </row>
    <row r="20" spans="1:12" x14ac:dyDescent="0.25">
      <c r="A20" t="s">
        <v>55</v>
      </c>
      <c r="B20" t="s">
        <v>56</v>
      </c>
      <c r="C20" s="21">
        <v>1.1000000000000001</v>
      </c>
      <c r="D20" s="16">
        <f>B10/C21*C20</f>
        <v>518.84937500000012</v>
      </c>
      <c r="F20">
        <v>12</v>
      </c>
      <c r="G20">
        <v>0</v>
      </c>
      <c r="H20" s="16">
        <f>D20</f>
        <v>518.84937500000012</v>
      </c>
      <c r="I20" s="30">
        <v>300</v>
      </c>
      <c r="J20" s="30"/>
      <c r="K20">
        <v>0</v>
      </c>
      <c r="L20" s="16">
        <f t="shared" si="0"/>
        <v>818.84937500000012</v>
      </c>
    </row>
    <row r="21" spans="1:12" x14ac:dyDescent="0.25">
      <c r="B21" t="s">
        <v>57</v>
      </c>
      <c r="C21" s="21">
        <v>4.8</v>
      </c>
      <c r="D21" s="16">
        <f>SUM(D17:D20)</f>
        <v>2264.0700000000006</v>
      </c>
      <c r="G21">
        <v>0</v>
      </c>
      <c r="H21" s="16">
        <f>D21</f>
        <v>2264.0700000000006</v>
      </c>
      <c r="I21">
        <f>SUM(I17:I20)</f>
        <v>500</v>
      </c>
      <c r="J21" s="16">
        <f>SUM(J17:J20)</f>
        <v>3000</v>
      </c>
      <c r="K21">
        <v>0</v>
      </c>
      <c r="L21" s="16">
        <f>SUM(L17:L20)</f>
        <v>5764.07</v>
      </c>
    </row>
    <row r="24" spans="1:12" x14ac:dyDescent="0.25">
      <c r="I24" t="s">
        <v>58</v>
      </c>
    </row>
    <row r="25" spans="1:12" x14ac:dyDescent="0.25">
      <c r="I25"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costituzione fondo</vt:lpstr>
      <vt:lpstr>utilizzo fondo</vt:lpstr>
      <vt:lpstr>liquidazione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2021-08-12T10:00:19Z</dcterms:modified>
</cp:coreProperties>
</file>